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5" windowWidth="15480" windowHeight="11640" tabRatio="740"/>
  </bookViews>
  <sheets>
    <sheet name="LIQUID    " sheetId="2" r:id="rId1"/>
    <sheet name="ULTRA" sheetId="3" r:id="rId2"/>
    <sheet name="EQUITY " sheetId="4" r:id="rId3"/>
    <sheet name="DYNAMIC" sheetId="5" r:id="rId4"/>
    <sheet name="SHORT" sheetId="6" r:id="rId5"/>
    <sheet name="DYNAMIC MIP" sheetId="7" r:id="rId6"/>
    <sheet name="TREASURY  " sheetId="8" r:id="rId7"/>
    <sheet name="CREDIT OPPORTUNITIES" sheetId="9" r:id="rId8"/>
    <sheet name="Dynamic Bond" sheetId="10" r:id="rId9"/>
    <sheet name="Short Term Floating Rate" sheetId="11" r:id="rId10"/>
  </sheets>
  <calcPr calcId="125725"/>
</workbook>
</file>

<file path=xl/calcChain.xml><?xml version="1.0" encoding="utf-8"?>
<calcChain xmlns="http://schemas.openxmlformats.org/spreadsheetml/2006/main">
  <c r="E61" i="8"/>
  <c r="D61"/>
  <c r="E69" i="6"/>
  <c r="D69"/>
  <c r="E70"/>
  <c r="D70"/>
  <c r="E76" i="3"/>
  <c r="D76"/>
  <c r="E75"/>
  <c r="D75"/>
  <c r="E89" i="2"/>
  <c r="D89"/>
  <c r="G37" i="11"/>
  <c r="F37"/>
  <c r="G33"/>
  <c r="F33"/>
  <c r="G30"/>
  <c r="F30"/>
  <c r="G23"/>
  <c r="F23"/>
  <c r="G14"/>
  <c r="G38" s="1"/>
  <c r="F14"/>
  <c r="F38" s="1"/>
  <c r="G27" i="10"/>
  <c r="F27"/>
  <c r="G23"/>
  <c r="F23"/>
  <c r="G20"/>
  <c r="F20"/>
  <c r="G14"/>
  <c r="G28" s="1"/>
  <c r="F14"/>
  <c r="F28" s="1"/>
  <c r="G62" i="9"/>
  <c r="F62"/>
  <c r="G58"/>
  <c r="F58"/>
  <c r="G55"/>
  <c r="F55"/>
  <c r="G51"/>
  <c r="F51"/>
  <c r="G27"/>
  <c r="F27"/>
  <c r="G19"/>
  <c r="F19"/>
  <c r="G13"/>
  <c r="G63" s="1"/>
  <c r="F13"/>
  <c r="F63" s="1"/>
  <c r="G33" i="8"/>
  <c r="F33"/>
  <c r="G29"/>
  <c r="F29"/>
  <c r="G26"/>
  <c r="F26"/>
  <c r="G15"/>
  <c r="F15"/>
  <c r="G11"/>
  <c r="G34" s="1"/>
  <c r="F11"/>
  <c r="F34" s="1"/>
  <c r="G72" i="7"/>
  <c r="F72"/>
  <c r="G68"/>
  <c r="F68"/>
  <c r="G65"/>
  <c r="F65"/>
  <c r="G50"/>
  <c r="F50"/>
  <c r="G45"/>
  <c r="G73" s="1"/>
  <c r="F45"/>
  <c r="F73" s="1"/>
  <c r="G43" i="6"/>
  <c r="F43"/>
  <c r="G39"/>
  <c r="F39"/>
  <c r="G36"/>
  <c r="F36"/>
  <c r="G19"/>
  <c r="F19"/>
  <c r="G15"/>
  <c r="F15"/>
  <c r="G11"/>
  <c r="G44" s="1"/>
  <c r="F11"/>
  <c r="F44" s="1"/>
  <c r="G61" i="5"/>
  <c r="F61"/>
  <c r="G57"/>
  <c r="F57"/>
  <c r="G54"/>
  <c r="F54"/>
  <c r="G45"/>
  <c r="G62" s="1"/>
  <c r="F45"/>
  <c r="F62" s="1"/>
  <c r="G62" i="4"/>
  <c r="F62"/>
  <c r="G58"/>
  <c r="F58"/>
  <c r="G55"/>
  <c r="F55"/>
  <c r="G50"/>
  <c r="G63" s="1"/>
  <c r="F50"/>
  <c r="F63" s="1"/>
  <c r="G48" i="3"/>
  <c r="F48"/>
  <c r="G44"/>
  <c r="F44"/>
  <c r="G41"/>
  <c r="F41"/>
  <c r="G28"/>
  <c r="F28"/>
  <c r="G24"/>
  <c r="F24"/>
  <c r="G12"/>
  <c r="F12"/>
  <c r="F49" s="1"/>
  <c r="G61" i="2"/>
  <c r="F61"/>
  <c r="G57"/>
  <c r="F57"/>
  <c r="G54"/>
  <c r="F54"/>
  <c r="G50"/>
  <c r="F50"/>
  <c r="G44"/>
  <c r="F44"/>
  <c r="G23"/>
  <c r="G62" s="1"/>
  <c r="F23"/>
  <c r="F62" s="1"/>
  <c r="G49" i="3" l="1"/>
</calcChain>
</file>

<file path=xl/sharedStrings.xml><?xml version="1.0" encoding="utf-8"?>
<sst xmlns="http://schemas.openxmlformats.org/spreadsheetml/2006/main" count="1673" uniqueCount="409">
  <si>
    <t>Pramerica Liquid Fund</t>
  </si>
  <si>
    <t xml:space="preserve">  </t>
  </si>
  <si>
    <t>Portfolio as on December 31, 2012</t>
  </si>
  <si>
    <t>Sr. No.</t>
  </si>
  <si>
    <t>Name of Instrument</t>
  </si>
  <si>
    <t>Rating / Industry</t>
  </si>
  <si>
    <t>Market value (Rs. In lakhs)</t>
  </si>
  <si>
    <t>% to Net Assets</t>
  </si>
  <si>
    <t>Maturity Date</t>
  </si>
  <si>
    <t>ISIN</t>
  </si>
  <si>
    <t>MONEY MARKET INSTRUMENT</t>
  </si>
  <si>
    <t>Certificate of Deposit**</t>
  </si>
  <si>
    <t>Ratnakar Bank</t>
  </si>
  <si>
    <t>ICRA A1+</t>
  </si>
  <si>
    <t>INE976G16208</t>
  </si>
  <si>
    <t>State Bank of Patiala</t>
  </si>
  <si>
    <t>CRISIL A1+</t>
  </si>
  <si>
    <t>Sector / Rating</t>
  </si>
  <si>
    <t>Percent</t>
  </si>
  <si>
    <t>INE652A16EQ6</t>
  </si>
  <si>
    <t>Oriental Bank of Commerce</t>
  </si>
  <si>
    <t>INE141A16IS7</t>
  </si>
  <si>
    <t>Allahabad Bank</t>
  </si>
  <si>
    <t>INE428A16IF5</t>
  </si>
  <si>
    <t>Kotak Mahindra Bank</t>
  </si>
  <si>
    <t>CARE A1+</t>
  </si>
  <si>
    <t>INE237A16RW6</t>
  </si>
  <si>
    <t>Karur Vysya Bank</t>
  </si>
  <si>
    <t>ICRA A1+(so)</t>
  </si>
  <si>
    <t>INE036D16CS6</t>
  </si>
  <si>
    <t>Punjab National Bank</t>
  </si>
  <si>
    <t>CARE A1+(so)</t>
  </si>
  <si>
    <t>INE160A16HC3</t>
  </si>
  <si>
    <t>CARE AAA</t>
  </si>
  <si>
    <t>INE428A16FW6</t>
  </si>
  <si>
    <t>Yes Bank</t>
  </si>
  <si>
    <t>Unrated</t>
  </si>
  <si>
    <t>INE528G16RI4</t>
  </si>
  <si>
    <t>ING Vysya Bank</t>
  </si>
  <si>
    <t>Cash &amp; Equivalent</t>
  </si>
  <si>
    <t>INE166A16HA4</t>
  </si>
  <si>
    <t>IDBI Bank</t>
  </si>
  <si>
    <t>INE008A16JE6</t>
  </si>
  <si>
    <t>Canara Bank</t>
  </si>
  <si>
    <t>INE476A16HF6</t>
  </si>
  <si>
    <t>INE036D16CJ5</t>
  </si>
  <si>
    <t>Union Bank of India</t>
  </si>
  <si>
    <t>INE692A16BM7</t>
  </si>
  <si>
    <t>Total</t>
  </si>
  <si>
    <t>Commercial Paper**</t>
  </si>
  <si>
    <t>Godrej Industries</t>
  </si>
  <si>
    <t>INE233A14AG9</t>
  </si>
  <si>
    <t>Piramal Enterprises</t>
  </si>
  <si>
    <t>INE140A14399</t>
  </si>
  <si>
    <t>Gruh Finance</t>
  </si>
  <si>
    <t>INE580B14865</t>
  </si>
  <si>
    <t>Tata Capital Financial Services</t>
  </si>
  <si>
    <t>INE306N14597</t>
  </si>
  <si>
    <t>Magma Fincorp</t>
  </si>
  <si>
    <t>INE511C14GU2</t>
  </si>
  <si>
    <t>KEC International</t>
  </si>
  <si>
    <t>INE389H14389</t>
  </si>
  <si>
    <t>Fedbank Financial Services</t>
  </si>
  <si>
    <t>INE007N14120</t>
  </si>
  <si>
    <t>Aditya Birla Nuvo</t>
  </si>
  <si>
    <t>INE069A14CL3</t>
  </si>
  <si>
    <t>Jindal Steel &amp; Power</t>
  </si>
  <si>
    <t>INE749A14AT7</t>
  </si>
  <si>
    <t>Ericsson India</t>
  </si>
  <si>
    <t>INE310I14508</t>
  </si>
  <si>
    <t>STCI Finance</t>
  </si>
  <si>
    <t>INE020E14AM0</t>
  </si>
  <si>
    <t>Edelweiss Financial Services</t>
  </si>
  <si>
    <t>INE532F14JA7</t>
  </si>
  <si>
    <t>Aditya Birla Finance</t>
  </si>
  <si>
    <t>INE860H14JE0</t>
  </si>
  <si>
    <t>Housing Development Finance Corporation</t>
  </si>
  <si>
    <t>INE001A14HI1</t>
  </si>
  <si>
    <t>Tata Teleservices</t>
  </si>
  <si>
    <t>INE037E14209</t>
  </si>
  <si>
    <t>INE037E14241</t>
  </si>
  <si>
    <t>Indian Oil Corporation</t>
  </si>
  <si>
    <t>INE242A14DU5</t>
  </si>
  <si>
    <t>INE001A14HM3</t>
  </si>
  <si>
    <t>BONDS &amp; NCDs</t>
  </si>
  <si>
    <t>Listed / awaiting listing on the stock exchanges</t>
  </si>
  <si>
    <t>RHC Holding</t>
  </si>
  <si>
    <t>INE657K07106</t>
  </si>
  <si>
    <t>ICICI Bank</t>
  </si>
  <si>
    <t>INE090A08MR7</t>
  </si>
  <si>
    <t>Fixed Deposit</t>
  </si>
  <si>
    <t>Bank of Nova Scotia</t>
  </si>
  <si>
    <t>IDIA00089317</t>
  </si>
  <si>
    <t>CBLO / Reverse Repo Investments</t>
  </si>
  <si>
    <t>Cash &amp; Cash Equivalents</t>
  </si>
  <si>
    <t>Net Receivable/Payable</t>
  </si>
  <si>
    <t>Grand Total</t>
  </si>
  <si>
    <t>All corporate ratings are assigned by rating agencies like CRISIL; CARE; ICRA; FITCH.</t>
  </si>
  <si>
    <t>* Total Exposure to illiquid securities is 0.00% of the portfolio;i.e. Rs.0.00 lakhs</t>
  </si>
  <si>
    <t>Pramerica Ultra Short Term Bond Fund</t>
  </si>
  <si>
    <t>Andhra Bank</t>
  </si>
  <si>
    <t>INE434A16CV3</t>
  </si>
  <si>
    <t>INE160A16IQ1</t>
  </si>
  <si>
    <t>CRISIL AAA</t>
  </si>
  <si>
    <t>Fitch A1+(ind)</t>
  </si>
  <si>
    <t>HCL Infosystems</t>
  </si>
  <si>
    <t>CRISIL A+</t>
  </si>
  <si>
    <t>INE236A14DT9</t>
  </si>
  <si>
    <t>Reliance Capital</t>
  </si>
  <si>
    <t>ICRA AAA</t>
  </si>
  <si>
    <t>INE013A14IF0</t>
  </si>
  <si>
    <t>SOV</t>
  </si>
  <si>
    <t>Ballarpur Industries</t>
  </si>
  <si>
    <t>ICRA AA</t>
  </si>
  <si>
    <t>INE294A14865</t>
  </si>
  <si>
    <t>ICRA AA+</t>
  </si>
  <si>
    <t>INE140A14548</t>
  </si>
  <si>
    <t>India Infoline Finance</t>
  </si>
  <si>
    <t>INE866I14CG5</t>
  </si>
  <si>
    <t>Treasury Bill</t>
  </si>
  <si>
    <t>T BILL 91 DAY 2013</t>
  </si>
  <si>
    <t>IDIA00089249</t>
  </si>
  <si>
    <t>NABARD</t>
  </si>
  <si>
    <t>INE261F09GY9</t>
  </si>
  <si>
    <t>Manappuram Finance</t>
  </si>
  <si>
    <t>INE522D07420</t>
  </si>
  <si>
    <t>Infrastructure Development Finance Company</t>
  </si>
  <si>
    <t>INE043D07CH4</t>
  </si>
  <si>
    <t>LIC Housing Finance</t>
  </si>
  <si>
    <t>INE115A07AS7</t>
  </si>
  <si>
    <t>INE261F09GQ5</t>
  </si>
  <si>
    <t>INE860H07250</t>
  </si>
  <si>
    <t>INE261F09GN2</t>
  </si>
  <si>
    <t>Fullerton India Credit Company</t>
  </si>
  <si>
    <t>INE535H07183</t>
  </si>
  <si>
    <t>INE013A07KX3</t>
  </si>
  <si>
    <t>Pramerica Equity Fund</t>
  </si>
  <si>
    <t>EQUITY &amp; EQUITY RELATED</t>
  </si>
  <si>
    <t>ITC</t>
  </si>
  <si>
    <t>Consumer Non Durables</t>
  </si>
  <si>
    <t>INE154A01025</t>
  </si>
  <si>
    <t>Banks</t>
  </si>
  <si>
    <t>INE090A01013</t>
  </si>
  <si>
    <t>Reliance Industries</t>
  </si>
  <si>
    <t>Petroleum Products</t>
  </si>
  <si>
    <t>INE002A01018</t>
  </si>
  <si>
    <t>HDFC Bank</t>
  </si>
  <si>
    <t>INE040A01026</t>
  </si>
  <si>
    <t>Larsen &amp; Toubro</t>
  </si>
  <si>
    <t>Construction Project</t>
  </si>
  <si>
    <t>Pharmaceuticals</t>
  </si>
  <si>
    <t>INE018A01030</t>
  </si>
  <si>
    <t>Finance</t>
  </si>
  <si>
    <t>Software</t>
  </si>
  <si>
    <t>INE001A01036</t>
  </si>
  <si>
    <t>Cipla</t>
  </si>
  <si>
    <t>INE059A01026</t>
  </si>
  <si>
    <t>Tata Consultancy Services</t>
  </si>
  <si>
    <t>Auto</t>
  </si>
  <si>
    <t>INE467B01029</t>
  </si>
  <si>
    <t>Hindustan Unilever</t>
  </si>
  <si>
    <t>INE030A01027</t>
  </si>
  <si>
    <t>Sterlite Industries ( India )</t>
  </si>
  <si>
    <t>Non - Ferrous Metals</t>
  </si>
  <si>
    <t>INE268A01049</t>
  </si>
  <si>
    <t>Infosys</t>
  </si>
  <si>
    <t>INE009A01021</t>
  </si>
  <si>
    <t>Sun Pharmaceuticals Industries</t>
  </si>
  <si>
    <t>Telecom - Services</t>
  </si>
  <si>
    <t>INE044A01036</t>
  </si>
  <si>
    <t>State Bank of India</t>
  </si>
  <si>
    <t>Ferrous Metals</t>
  </si>
  <si>
    <t>INE062A01012</t>
  </si>
  <si>
    <t>Tata Motors</t>
  </si>
  <si>
    <t>Cement</t>
  </si>
  <si>
    <t>INE155A01022</t>
  </si>
  <si>
    <t>Minerals/Mining</t>
  </si>
  <si>
    <t>INE528G01019</t>
  </si>
  <si>
    <t>Tata Steel</t>
  </si>
  <si>
    <t>Power</t>
  </si>
  <si>
    <t>INE081A01012</t>
  </si>
  <si>
    <t>Media &amp; Entertainment</t>
  </si>
  <si>
    <t>INE237A01028</t>
  </si>
  <si>
    <t>Reliance Communications</t>
  </si>
  <si>
    <t>Services</t>
  </si>
  <si>
    <t>INE330H01018</t>
  </si>
  <si>
    <t>NMDC</t>
  </si>
  <si>
    <t>Trading</t>
  </si>
  <si>
    <t>INE584A01023</t>
  </si>
  <si>
    <t>The Karnataka Bank</t>
  </si>
  <si>
    <t>INE614B01018</t>
  </si>
  <si>
    <t>Mahindra &amp; Mahindra</t>
  </si>
  <si>
    <t>INE101A01026</t>
  </si>
  <si>
    <t>INE069A01017</t>
  </si>
  <si>
    <t>Bharti Airtel</t>
  </si>
  <si>
    <t>INE397D01024</t>
  </si>
  <si>
    <t>Emami</t>
  </si>
  <si>
    <t>INE548C01032</t>
  </si>
  <si>
    <t>Jaiprakash Associates</t>
  </si>
  <si>
    <t>INE455F01025</t>
  </si>
  <si>
    <t>Ambuja Cements</t>
  </si>
  <si>
    <t>INE079A01024</t>
  </si>
  <si>
    <t>NTPC</t>
  </si>
  <si>
    <t>INE733E01010</t>
  </si>
  <si>
    <t>Hindustan Petroleum Corporation</t>
  </si>
  <si>
    <t>INE094A01015</t>
  </si>
  <si>
    <t>Axis Bank</t>
  </si>
  <si>
    <t>INE238A01026</t>
  </si>
  <si>
    <t>Financial Technologies (India)</t>
  </si>
  <si>
    <t>INE111B01023</t>
  </si>
  <si>
    <t>Adani Enterprises</t>
  </si>
  <si>
    <t>INE423A01024</t>
  </si>
  <si>
    <t>Lupin</t>
  </si>
  <si>
    <t>INE326A01037</t>
  </si>
  <si>
    <t>INE749A01030</t>
  </si>
  <si>
    <t>Dr. Reddy's Laboratories</t>
  </si>
  <si>
    <t>INE089A01023</t>
  </si>
  <si>
    <t>Zee Entertainment Enterprises</t>
  </si>
  <si>
    <t>INE256A01028</t>
  </si>
  <si>
    <t>TV18 Broadcast</t>
  </si>
  <si>
    <t>INE886H01027</t>
  </si>
  <si>
    <t>Hero MotoCorp</t>
  </si>
  <si>
    <t>INE158A01026</t>
  </si>
  <si>
    <t>Hindalco Industries</t>
  </si>
  <si>
    <t>INE038A01020</t>
  </si>
  <si>
    <t>Reliance Infrastructure</t>
  </si>
  <si>
    <t>INE036A01016</t>
  </si>
  <si>
    <t>Educomp Solutions</t>
  </si>
  <si>
    <t>INE216H01027</t>
  </si>
  <si>
    <t>Coal India</t>
  </si>
  <si>
    <t>INE522F01014</t>
  </si>
  <si>
    <t>INE089A08051</t>
  </si>
  <si>
    <t>Pramerica Dynamic Fund</t>
  </si>
  <si>
    <t>ICRA AA-</t>
  </si>
  <si>
    <t>Multi Commodity Exchange of India</t>
  </si>
  <si>
    <t>INE745G01035</t>
  </si>
  <si>
    <t>Grasim Industries</t>
  </si>
  <si>
    <t>INE047A01013</t>
  </si>
  <si>
    <t>INE866I07206</t>
  </si>
  <si>
    <t>Rural Electrification Corporation</t>
  </si>
  <si>
    <t>INE020B08773</t>
  </si>
  <si>
    <t>Exim Bank</t>
  </si>
  <si>
    <t>INE514E08AS1</t>
  </si>
  <si>
    <t>INE008A08U68</t>
  </si>
  <si>
    <t>Pramerica Short Term Income Fund</t>
  </si>
  <si>
    <t>INE237A16QD8</t>
  </si>
  <si>
    <t>CARE AA+</t>
  </si>
  <si>
    <t>IL&amp;FS Financial Services</t>
  </si>
  <si>
    <t>INE121H14AP2</t>
  </si>
  <si>
    <t>CRISIL AA+</t>
  </si>
  <si>
    <t>CENTRAL GOVERNMENT SECURITIES</t>
  </si>
  <si>
    <t>08.84% The Karnataka Bank 2017</t>
  </si>
  <si>
    <t>IN1920120061</t>
  </si>
  <si>
    <t>Power Finance Corporation</t>
  </si>
  <si>
    <t>INE134E08EQ4</t>
  </si>
  <si>
    <t>Shriram Transport Finance</t>
  </si>
  <si>
    <t>INE721A07986</t>
  </si>
  <si>
    <t>INE043D07BO2</t>
  </si>
  <si>
    <t>INE261F09HM2</t>
  </si>
  <si>
    <t>INE020B08757</t>
  </si>
  <si>
    <t>INE134E08EW2</t>
  </si>
  <si>
    <t>INE115A07CJ2</t>
  </si>
  <si>
    <t>INE001A07HD6</t>
  </si>
  <si>
    <t>INE166A09030</t>
  </si>
  <si>
    <t>INE001A07JB6</t>
  </si>
  <si>
    <t>Pramerica Dynamic Monthly Income Fund</t>
  </si>
  <si>
    <t>INE514E08AX1</t>
  </si>
  <si>
    <t>INE038A07266</t>
  </si>
  <si>
    <t>INE134E08EE0</t>
  </si>
  <si>
    <t>INE001A07JG5</t>
  </si>
  <si>
    <t>INE020B08807</t>
  </si>
  <si>
    <t>Pramerica Treasury Advantage Fund</t>
  </si>
  <si>
    <t>National Housing Bank</t>
  </si>
  <si>
    <t>INE557F08DY9</t>
  </si>
  <si>
    <t>INE020B08781</t>
  </si>
  <si>
    <t>Pramerica Credit Opportunities Fund</t>
  </si>
  <si>
    <t>CARE AA</t>
  </si>
  <si>
    <t>INE532F14JH2</t>
  </si>
  <si>
    <t>INE308L14209</t>
  </si>
  <si>
    <t>CRISIL AA-</t>
  </si>
  <si>
    <t>08.97% CGL 2030</t>
  </si>
  <si>
    <t>CARE AA-</t>
  </si>
  <si>
    <t>IN0020110055</t>
  </si>
  <si>
    <t>08.20% CGL 2025</t>
  </si>
  <si>
    <t>IN0020120047</t>
  </si>
  <si>
    <t>08.33% CGL 2026</t>
  </si>
  <si>
    <t>IN0020120039</t>
  </si>
  <si>
    <t>08.15% CGL 2022</t>
  </si>
  <si>
    <t>IN0020120013</t>
  </si>
  <si>
    <t>08.30% CGL 2042</t>
  </si>
  <si>
    <t>IN0020120062</t>
  </si>
  <si>
    <t>Shriram City Union Finance</t>
  </si>
  <si>
    <t>INE722A07398</t>
  </si>
  <si>
    <t>Religare Finvest</t>
  </si>
  <si>
    <t>INE958G07643</t>
  </si>
  <si>
    <t>INE522D07396</t>
  </si>
  <si>
    <t>Sundaram BNP Paribas Home Finance</t>
  </si>
  <si>
    <t>INE667F07AA4</t>
  </si>
  <si>
    <t>Bajaj Finance</t>
  </si>
  <si>
    <t>INE296A07773</t>
  </si>
  <si>
    <t>INE514E08BS9</t>
  </si>
  <si>
    <t>INE866I08139</t>
  </si>
  <si>
    <t>INE866I07230</t>
  </si>
  <si>
    <t>Power Grid Corporation of India</t>
  </si>
  <si>
    <t>INE752E07FO7</t>
  </si>
  <si>
    <t>Muthoot Finance</t>
  </si>
  <si>
    <t>INE414G07068</t>
  </si>
  <si>
    <t>INE414G07084</t>
  </si>
  <si>
    <t>INE522D07321</t>
  </si>
  <si>
    <t>INE722A07224</t>
  </si>
  <si>
    <t>Unlisted</t>
  </si>
  <si>
    <t>Muthoot Fincorp</t>
  </si>
  <si>
    <t>INE549K07030</t>
  </si>
  <si>
    <t>Pramerica Dynamic Bond Fund</t>
  </si>
  <si>
    <t>08.83% CGL 2041</t>
  </si>
  <si>
    <t>IN0020110063</t>
  </si>
  <si>
    <t>INE752E07JI1</t>
  </si>
  <si>
    <t>INE514E08BJ8</t>
  </si>
  <si>
    <t>Pramerica Short Term Floating Rate Fund</t>
  </si>
  <si>
    <t>The South Indian Bank</t>
  </si>
  <si>
    <t>INE683A16997</t>
  </si>
  <si>
    <t>INE141A16IF4</t>
  </si>
  <si>
    <t>Kotak Commodity Service</t>
  </si>
  <si>
    <t>INE410J14082</t>
  </si>
  <si>
    <t>INE294A14873</t>
  </si>
  <si>
    <t>INE115A07BT3</t>
  </si>
  <si>
    <t>**Thinly traded/Non traded securities and illiquid securities as defined in SEBI Regulations and Guidelines.</t>
  </si>
  <si>
    <t>Quantity</t>
  </si>
  <si>
    <t>Karvy Financial Services</t>
  </si>
  <si>
    <t>Notes:</t>
  </si>
  <si>
    <t xml:space="preserve">1.   Total Non Performing Assets provided for </t>
  </si>
  <si>
    <t>Nil</t>
  </si>
  <si>
    <t>2.   NAV at the beginning of the month</t>
  </si>
  <si>
    <t xml:space="preserve">             Growth Option</t>
  </si>
  <si>
    <t xml:space="preserve">             Daily Dividend Option</t>
  </si>
  <si>
    <t xml:space="preserve">             Weekly Dividend Option</t>
  </si>
  <si>
    <t xml:space="preserve">             Fortnightly Dividend Option</t>
  </si>
  <si>
    <t xml:space="preserve">             Monthly Dividend Option</t>
  </si>
  <si>
    <t>3.   NAV at the end of the month</t>
  </si>
  <si>
    <t>4.   Exposure to derivative instrument at the end of the month</t>
  </si>
  <si>
    <t>5.   Investment in foreign securities/ADRs/GDRs at the end of the month</t>
  </si>
  <si>
    <t>6.   Investment in short term deposit at the end of the month (In Lacs)</t>
  </si>
  <si>
    <t>7.   Average Portfolio Maturity</t>
  </si>
  <si>
    <t>8.   Total Dividend (net) declared during the month - (Dividend Option - Daily, Weekly, Fortnightly and Monthly)</t>
  </si>
  <si>
    <t>Plan/Option Name</t>
  </si>
  <si>
    <t>Individual &amp; HUF</t>
  </si>
  <si>
    <t>Others</t>
  </si>
  <si>
    <t>Daily Dividend Option</t>
  </si>
  <si>
    <t>Weekly Dividend Option</t>
  </si>
  <si>
    <t>Fortnightly Dividend Option</t>
  </si>
  <si>
    <t>Monthly Dividend Option</t>
  </si>
  <si>
    <t>Dividends are declared on face value of Rs. 1000 per unit. After distribution of dividend, the NAV falls to the extent of dividend and statutory levy (if applicable).</t>
  </si>
  <si>
    <t>9. Total Exposure to illiquid securities is 0.00% of the portfolio, i.e. Rs.0.00 lakh</t>
  </si>
  <si>
    <t>1.   Total Non Performing Assets provided for</t>
  </si>
  <si>
    <t xml:space="preserve">             Dividend Option</t>
  </si>
  <si>
    <t>Type</t>
  </si>
  <si>
    <t>Scheme</t>
  </si>
  <si>
    <t>Underlying</t>
  </si>
  <si>
    <t>Long / Short</t>
  </si>
  <si>
    <t xml:space="preserve">Futures Price when purchased </t>
  </si>
  <si>
    <t>Margin maintained in Rs. Lakhs</t>
  </si>
  <si>
    <t>Total exposure due to futures as a %age to net assets</t>
  </si>
  <si>
    <t>Hedging</t>
  </si>
  <si>
    <t>Other than Hedging</t>
  </si>
  <si>
    <t>Total Number of contracts where futures were bought</t>
  </si>
  <si>
    <t>Total Number of contracts where futures were sold</t>
  </si>
  <si>
    <t>Gross Notional Value of contracts where futures were bought</t>
  </si>
  <si>
    <t>Net Profit/Loss value on all contracts combined</t>
  </si>
  <si>
    <t>Number of Contracts</t>
  </si>
  <si>
    <t>Option Price when purchased</t>
  </si>
  <si>
    <t>Total %age of existing assets hedged through put options</t>
  </si>
  <si>
    <t>Call/Put</t>
  </si>
  <si>
    <t>Total Number of contracts entered into</t>
  </si>
  <si>
    <t>Gross Notional Value of contracts entered into</t>
  </si>
  <si>
    <t>6.   Investment in short term deposit at the end of the month</t>
  </si>
  <si>
    <t>7.   Portfolio Turnover Ratio</t>
  </si>
  <si>
    <t>8.   Total Dividend (net) declared during the month- (Dividend Option)</t>
  </si>
  <si>
    <t>Dividend Option</t>
  </si>
  <si>
    <t>NIL</t>
  </si>
  <si>
    <t>Dividends are declared on face value of  Rs. 10 per unit.  After distribution of dividend,  the NAV falls to the extent of dividend and statutory levy (if applicable).</t>
  </si>
  <si>
    <t>4.   Exposure to derivative instrument at the end of the half-year period</t>
  </si>
  <si>
    <t>5.   Investment in foreign securities/ADRs/GDRs at the end of the half-year period</t>
  </si>
  <si>
    <t>6.   Investment in short term deposit at the end of the half-year period</t>
  </si>
  <si>
    <t>8.   Total Dividend (net) declared during the half-year period - (Dividend Option)</t>
  </si>
  <si>
    <t xml:space="preserve">             Quarterly Dividend Option</t>
  </si>
  <si>
    <t>8.   Total Dividend (net) declared during the month - (Dividend Option - Weekly, Fortnightly, Monthly and Quarterly)</t>
  </si>
  <si>
    <t>Quarterly Dividend Option</t>
  </si>
  <si>
    <t xml:space="preserve">            Growth Option</t>
  </si>
  <si>
    <t xml:space="preserve">            Dividend Option</t>
  </si>
  <si>
    <t>8.   Total Dividend (net) declared during the one month - (Monthly Dividend Option)</t>
  </si>
  <si>
    <t>8.   Total Dividend (net) declared during the month - (Dividend Option)</t>
  </si>
  <si>
    <t>8.   Total Dividend (net) declared during the month - (Dividend Option -Quarterly and Monthly)</t>
  </si>
  <si>
    <t>8.   Total Dividend (net) declared during the month - (Dividend Option - Daily, Weekly and Monthly)</t>
  </si>
  <si>
    <t>FFDD</t>
  </si>
  <si>
    <t>FFWD</t>
  </si>
  <si>
    <t>FFMD</t>
  </si>
  <si>
    <t>36 Days</t>
  </si>
  <si>
    <t>252 days</t>
  </si>
  <si>
    <t>Positions through Futures as on 31st December 2012</t>
  </si>
  <si>
    <t>For the month ended on 31st December 2012 - Hedging and Non-Hedging transactions through futures which have been squared off/expired</t>
  </si>
  <si>
    <t>Positions through Put Options as on 331st December 2012</t>
  </si>
  <si>
    <t>For the month ended on 31st December 2012 - Hedging and Non-Hedging transactions through options which have been squared off/expired</t>
  </si>
  <si>
    <t>Positions through Put Options as on 31st December 2012</t>
  </si>
  <si>
    <t>713 Days</t>
  </si>
  <si>
    <t>461 Days</t>
  </si>
  <si>
    <t>1315 Days</t>
  </si>
  <si>
    <t>15.92 Years</t>
  </si>
  <si>
    <t>209 Days</t>
  </si>
  <si>
    <t>4.61 Years</t>
  </si>
</sst>
</file>

<file path=xl/styles.xml><?xml version="1.0" encoding="utf-8"?>
<styleSheet xmlns="http://schemas.openxmlformats.org/spreadsheetml/2006/main">
  <numFmts count="9">
    <numFmt numFmtId="43" formatCode="_(* #,##0.00_);_(* \(#,##0.00\);_(* &quot;-&quot;??_);_(@_)"/>
    <numFmt numFmtId="164" formatCode="[$-409]dd\-mmm\-yy;@"/>
    <numFmt numFmtId="165" formatCode="_ * #,##0_)_£_ ;_ * \(#,##0\)_£_ ;_ * &quot;-&quot;??_)_£_ ;_ @_ "/>
    <numFmt numFmtId="166" formatCode="dd\-mmm\-yyyy"/>
    <numFmt numFmtId="167" formatCode="_(* #,##0_);_(* \(#,##0\);_(* &quot;-&quot;??_);_(@_)"/>
    <numFmt numFmtId="168" formatCode="0.0000"/>
    <numFmt numFmtId="169" formatCode="#,##0.000000"/>
    <numFmt numFmtId="170" formatCode="0.000000"/>
    <numFmt numFmtId="171" formatCode="0.000%"/>
  </numFmts>
  <fonts count="13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9"/>
      <color indexed="9"/>
      <name val="Tahoma"/>
      <family val="2"/>
    </font>
    <font>
      <sz val="9"/>
      <name val="Tahoma"/>
      <family val="2"/>
    </font>
    <font>
      <b/>
      <sz val="9"/>
      <color indexed="62"/>
      <name val="Tahoma"/>
      <family val="2"/>
    </font>
    <font>
      <b/>
      <sz val="9"/>
      <name val="Tahoma"/>
      <family val="2"/>
    </font>
    <font>
      <sz val="9"/>
      <color indexed="62"/>
      <name val="Tahoma"/>
      <family val="2"/>
    </font>
    <font>
      <b/>
      <sz val="9"/>
      <color indexed="8"/>
      <name val="Tahoma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1" fillId="0" borderId="0" applyFont="0" applyFill="0" applyBorder="0" applyAlignment="0" applyProtection="0"/>
    <xf numFmtId="39" fontId="4" fillId="0" borderId="0"/>
    <xf numFmtId="0" fontId="1" fillId="0" borderId="0"/>
  </cellStyleXfs>
  <cellXfs count="86">
    <xf numFmtId="0" fontId="0" fillId="0" borderId="0" xfId="0"/>
    <xf numFmtId="0" fontId="5" fillId="2" borderId="1" xfId="2" applyFont="1" applyFill="1" applyBorder="1" applyAlignment="1" applyProtection="1">
      <alignment horizontal="center" vertical="center" wrapText="1"/>
    </xf>
    <xf numFmtId="0" fontId="6" fillId="4" borderId="0" xfId="0" applyFont="1" applyFill="1"/>
    <xf numFmtId="0" fontId="6" fillId="0" borderId="0" xfId="0" applyFont="1" applyFill="1" applyBorder="1"/>
    <xf numFmtId="0" fontId="6" fillId="0" borderId="0" xfId="0" applyFont="1"/>
    <xf numFmtId="10" fontId="6" fillId="0" borderId="0" xfId="4" applyNumberFormat="1" applyFont="1"/>
    <xf numFmtId="14" fontId="7" fillId="0" borderId="1" xfId="0" applyNumberFormat="1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right"/>
    </xf>
    <xf numFmtId="10" fontId="6" fillId="0" borderId="1" xfId="4" applyNumberFormat="1" applyFont="1" applyFill="1" applyBorder="1" applyAlignment="1">
      <alignment horizontal="right"/>
    </xf>
    <xf numFmtId="0" fontId="6" fillId="0" borderId="1" xfId="0" applyFont="1" applyBorder="1"/>
    <xf numFmtId="0" fontId="6" fillId="0" borderId="1" xfId="0" applyFont="1" applyFill="1" applyBorder="1" applyAlignment="1">
      <alignment horizontal="center"/>
    </xf>
    <xf numFmtId="14" fontId="7" fillId="0" borderId="1" xfId="0" applyNumberFormat="1" applyFont="1" applyFill="1" applyBorder="1" applyAlignment="1"/>
    <xf numFmtId="0" fontId="5" fillId="2" borderId="1" xfId="0" applyFont="1" applyFill="1" applyBorder="1" applyAlignment="1">
      <alignment horizontal="center" vertical="top" wrapText="1"/>
    </xf>
    <xf numFmtId="165" fontId="5" fillId="2" borderId="1" xfId="1" applyNumberFormat="1" applyFont="1" applyFill="1" applyBorder="1" applyAlignment="1">
      <alignment horizontal="center" vertical="top" wrapText="1"/>
    </xf>
    <xf numFmtId="39" fontId="5" fillId="2" borderId="1" xfId="1" applyNumberFormat="1" applyFont="1" applyFill="1" applyBorder="1" applyAlignment="1">
      <alignment horizontal="center" vertical="top" wrapText="1"/>
    </xf>
    <xf numFmtId="10" fontId="5" fillId="2" borderId="1" xfId="4" applyNumberFormat="1" applyFont="1" applyFill="1" applyBorder="1" applyAlignment="1">
      <alignment horizontal="center" vertical="top" wrapText="1"/>
    </xf>
    <xf numFmtId="166" fontId="5" fillId="2" borderId="2" xfId="1" applyNumberFormat="1" applyFont="1" applyFill="1" applyBorder="1" applyAlignment="1">
      <alignment horizontal="center" vertical="top" wrapText="1"/>
    </xf>
    <xf numFmtId="43" fontId="5" fillId="0" borderId="0" xfId="1" applyFont="1" applyFill="1" applyBorder="1" applyAlignment="1">
      <alignment horizontal="center" vertical="top" wrapText="1"/>
    </xf>
    <xf numFmtId="39" fontId="6" fillId="0" borderId="0" xfId="0" applyNumberFormat="1" applyFont="1"/>
    <xf numFmtId="10" fontId="6" fillId="0" borderId="0" xfId="0" applyNumberFormat="1" applyFont="1"/>
    <xf numFmtId="166" fontId="6" fillId="0" borderId="0" xfId="0" applyNumberFormat="1" applyFont="1"/>
    <xf numFmtId="0" fontId="8" fillId="0" borderId="0" xfId="0" applyFont="1"/>
    <xf numFmtId="167" fontId="6" fillId="0" borderId="0" xfId="1" applyNumberFormat="1" applyFont="1"/>
    <xf numFmtId="10" fontId="6" fillId="6" borderId="0" xfId="0" applyNumberFormat="1" applyFont="1" applyFill="1"/>
    <xf numFmtId="0" fontId="10" fillId="0" borderId="0" xfId="0" applyFont="1" applyBorder="1" applyAlignment="1">
      <alignment horizontal="left" vertical="top"/>
    </xf>
    <xf numFmtId="10" fontId="10" fillId="0" borderId="0" xfId="4" applyNumberFormat="1" applyFont="1" applyBorder="1" applyAlignment="1">
      <alignment horizontal="left" vertical="top"/>
    </xf>
    <xf numFmtId="0" fontId="6" fillId="5" borderId="0" xfId="0" applyFont="1" applyFill="1"/>
    <xf numFmtId="0" fontId="10" fillId="3" borderId="0" xfId="0" applyFont="1" applyFill="1"/>
    <xf numFmtId="39" fontId="10" fillId="3" borderId="0" xfId="0" applyNumberFormat="1" applyFont="1" applyFill="1"/>
    <xf numFmtId="10" fontId="10" fillId="3" borderId="0" xfId="0" applyNumberFormat="1" applyFont="1" applyFill="1"/>
    <xf numFmtId="166" fontId="10" fillId="3" borderId="0" xfId="0" applyNumberFormat="1" applyFont="1" applyFill="1"/>
    <xf numFmtId="0" fontId="10" fillId="0" borderId="0" xfId="0" applyFont="1" applyFill="1" applyBorder="1"/>
    <xf numFmtId="167" fontId="6" fillId="0" borderId="0" xfId="0" applyNumberFormat="1" applyFont="1"/>
    <xf numFmtId="0" fontId="5" fillId="2" borderId="0" xfId="0" applyFont="1" applyFill="1"/>
    <xf numFmtId="39" fontId="5" fillId="2" borderId="0" xfId="0" applyNumberFormat="1" applyFont="1" applyFill="1"/>
    <xf numFmtId="10" fontId="5" fillId="2" borderId="0" xfId="0" applyNumberFormat="1" applyFont="1" applyFill="1"/>
    <xf numFmtId="166" fontId="5" fillId="2" borderId="0" xfId="0" applyNumberFormat="1" applyFont="1" applyFill="1"/>
    <xf numFmtId="0" fontId="5" fillId="0" borderId="0" xfId="0" applyFont="1" applyFill="1" applyBorder="1"/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39" fontId="6" fillId="0" borderId="0" xfId="5" applyFont="1" applyBorder="1"/>
    <xf numFmtId="168" fontId="6" fillId="0" borderId="0" xfId="0" applyNumberFormat="1" applyFont="1" applyFill="1" applyBorder="1"/>
    <xf numFmtId="168" fontId="6" fillId="7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169" fontId="6" fillId="0" borderId="0" xfId="0" applyNumberFormat="1" applyFont="1" applyFill="1" applyBorder="1"/>
    <xf numFmtId="169" fontId="6" fillId="0" borderId="0" xfId="0" applyNumberFormat="1" applyFont="1" applyFill="1" applyBorder="1" applyAlignment="1">
      <alignment horizontal="right"/>
    </xf>
    <xf numFmtId="39" fontId="6" fillId="0" borderId="0" xfId="5" applyFont="1" applyBorder="1" applyAlignment="1">
      <alignment horizontal="left"/>
    </xf>
    <xf numFmtId="170" fontId="6" fillId="0" borderId="0" xfId="0" applyNumberFormat="1" applyFont="1"/>
    <xf numFmtId="0" fontId="6" fillId="7" borderId="0" xfId="0" applyFont="1" applyFill="1" applyBorder="1"/>
    <xf numFmtId="4" fontId="6" fillId="7" borderId="0" xfId="0" applyNumberFormat="1" applyFont="1" applyFill="1" applyBorder="1"/>
    <xf numFmtId="4" fontId="11" fillId="7" borderId="0" xfId="0" applyNumberFormat="1" applyFont="1" applyFill="1" applyBorder="1"/>
    <xf numFmtId="167" fontId="10" fillId="3" borderId="0" xfId="0" applyNumberFormat="1" applyFont="1" applyFill="1"/>
    <xf numFmtId="0" fontId="6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left" wrapText="1"/>
    </xf>
    <xf numFmtId="43" fontId="6" fillId="0" borderId="0" xfId="1" applyFont="1" applyBorder="1"/>
    <xf numFmtId="171" fontId="6" fillId="0" borderId="0" xfId="4" applyNumberFormat="1" applyFont="1" applyBorder="1"/>
    <xf numFmtId="10" fontId="6" fillId="0" borderId="0" xfId="0" applyNumberFormat="1" applyFont="1" applyFill="1" applyBorder="1"/>
    <xf numFmtId="2" fontId="6" fillId="0" borderId="0" xfId="0" applyNumberFormat="1" applyFont="1" applyFill="1" applyBorder="1"/>
    <xf numFmtId="43" fontId="6" fillId="0" borderId="0" xfId="1" applyFont="1" applyFill="1" applyBorder="1"/>
    <xf numFmtId="171" fontId="6" fillId="0" borderId="0" xfId="4" applyNumberFormat="1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4" fontId="6" fillId="0" borderId="0" xfId="0" applyNumberFormat="1" applyFont="1" applyFill="1" applyBorder="1"/>
    <xf numFmtId="39" fontId="6" fillId="0" borderId="0" xfId="5" applyFont="1" applyFill="1" applyBorder="1"/>
    <xf numFmtId="39" fontId="6" fillId="0" borderId="0" xfId="5" applyFont="1" applyFill="1" applyBorder="1" applyAlignment="1">
      <alignment horizontal="right"/>
    </xf>
    <xf numFmtId="0" fontId="6" fillId="0" borderId="0" xfId="6" applyFont="1" applyFill="1" applyBorder="1"/>
    <xf numFmtId="10" fontId="6" fillId="0" borderId="0" xfId="4" applyNumberFormat="1" applyFont="1" applyFill="1" applyBorder="1"/>
    <xf numFmtId="0" fontId="8" fillId="0" borderId="0" xfId="0" applyFont="1" applyFill="1" applyBorder="1" applyAlignment="1">
      <alignment horizontal="center"/>
    </xf>
    <xf numFmtId="10" fontId="10" fillId="0" borderId="0" xfId="0" applyNumberFormat="1" applyFont="1" applyBorder="1" applyAlignment="1">
      <alignment horizontal="left" vertical="top"/>
    </xf>
    <xf numFmtId="10" fontId="6" fillId="0" borderId="0" xfId="4" applyNumberFormat="1" applyFont="1" applyBorder="1"/>
    <xf numFmtId="10" fontId="6" fillId="8" borderId="0" xfId="4" applyNumberFormat="1" applyFont="1" applyFill="1" applyBorder="1" applyAlignment="1">
      <alignment horizontal="right"/>
    </xf>
    <xf numFmtId="168" fontId="6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6" fillId="8" borderId="0" xfId="0" applyFont="1" applyFill="1" applyBorder="1" applyAlignment="1">
      <alignment horizontal="right"/>
    </xf>
    <xf numFmtId="0" fontId="6" fillId="0" borderId="0" xfId="0" applyFont="1" applyBorder="1" applyAlignment="1">
      <alignment wrapText="1"/>
    </xf>
    <xf numFmtId="43" fontId="11" fillId="0" borderId="0" xfId="1" applyFont="1" applyBorder="1"/>
    <xf numFmtId="43" fontId="12" fillId="0" borderId="0" xfId="1" applyFont="1" applyBorder="1"/>
    <xf numFmtId="0" fontId="11" fillId="0" borderId="0" xfId="0" applyFont="1" applyBorder="1"/>
    <xf numFmtId="0" fontId="5" fillId="2" borderId="1" xfId="0" applyFont="1" applyFill="1" applyBorder="1" applyAlignment="1">
      <alignment horizontal="left" vertical="center" wrapText="1"/>
    </xf>
  </cellXfs>
  <cellStyles count="7">
    <cellStyle name="_x000a_386grabber=m" xfId="6"/>
    <cellStyle name="Comma" xfId="1" builtinId="3"/>
    <cellStyle name="Hyperlink" xfId="2" builtinId="8"/>
    <cellStyle name="Normal" xfId="0" builtinId="0"/>
    <cellStyle name="Normal 2" xfId="3"/>
    <cellStyle name="Normal_Unaudited Half Yrly - MSIM Copy" xfId="5"/>
    <cellStyle name="Percent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L93"/>
  <sheetViews>
    <sheetView tabSelected="1" workbookViewId="0">
      <selection activeCell="B29" sqref="B29"/>
    </sheetView>
  </sheetViews>
  <sheetFormatPr defaultColWidth="9.140625" defaultRowHeight="11.25"/>
  <cols>
    <col min="1" max="1" width="6.42578125" style="4" bestFit="1" customWidth="1"/>
    <col min="2" max="2" width="14.5703125" style="4" bestFit="1" customWidth="1"/>
    <col min="3" max="3" width="88.5703125" style="4" customWidth="1"/>
    <col min="4" max="4" width="16" style="4" bestFit="1" customWidth="1"/>
    <col min="5" max="5" width="14.85546875" style="4" customWidth="1"/>
    <col min="6" max="6" width="22.7109375" style="4" bestFit="1" customWidth="1"/>
    <col min="7" max="7" width="14" style="4" bestFit="1" customWidth="1"/>
    <col min="8" max="8" width="11.85546875" style="4" bestFit="1" customWidth="1"/>
    <col min="9" max="9" width="14.5703125" style="3" customWidth="1"/>
    <col min="10" max="10" width="16.28515625" style="4" hidden="1" customWidth="1"/>
    <col min="11" max="11" width="8" style="5" hidden="1" customWidth="1"/>
    <col min="12" max="12" width="15.7109375" style="3" customWidth="1"/>
    <col min="13" max="16384" width="9.140625" style="4"/>
  </cols>
  <sheetData>
    <row r="1" spans="1:12">
      <c r="A1" s="1"/>
      <c r="B1" s="1"/>
      <c r="C1" s="85" t="s">
        <v>0</v>
      </c>
      <c r="D1" s="85"/>
      <c r="E1" s="85"/>
      <c r="F1" s="85"/>
      <c r="G1" s="85"/>
      <c r="H1" s="2"/>
    </row>
    <row r="2" spans="1:12">
      <c r="A2" s="6" t="s">
        <v>1</v>
      </c>
      <c r="B2" s="6"/>
      <c r="C2" s="7" t="s">
        <v>2</v>
      </c>
      <c r="D2" s="8"/>
      <c r="E2" s="8"/>
      <c r="F2" s="9"/>
      <c r="G2" s="10"/>
      <c r="H2" s="11"/>
    </row>
    <row r="3" spans="1:12" ht="15.75" customHeight="1">
      <c r="A3" s="12"/>
      <c r="B3" s="12"/>
      <c r="C3" s="13"/>
      <c r="D3" s="6"/>
      <c r="E3" s="6"/>
      <c r="F3" s="9"/>
      <c r="G3" s="10"/>
      <c r="H3" s="11"/>
    </row>
    <row r="4" spans="1:12" ht="22.5">
      <c r="A4" s="14" t="s">
        <v>3</v>
      </c>
      <c r="B4" s="14" t="s">
        <v>9</v>
      </c>
      <c r="C4" s="15" t="s">
        <v>4</v>
      </c>
      <c r="D4" s="15" t="s">
        <v>5</v>
      </c>
      <c r="E4" s="15" t="s">
        <v>327</v>
      </c>
      <c r="F4" s="16" t="s">
        <v>6</v>
      </c>
      <c r="G4" s="17" t="s">
        <v>7</v>
      </c>
      <c r="H4" s="18" t="s">
        <v>8</v>
      </c>
      <c r="I4" s="19"/>
      <c r="L4" s="19"/>
    </row>
    <row r="5" spans="1:12" ht="12.75" customHeight="1">
      <c r="F5" s="20"/>
      <c r="G5" s="21"/>
      <c r="H5" s="22"/>
    </row>
    <row r="6" spans="1:12" ht="12.75" customHeight="1">
      <c r="F6" s="20"/>
      <c r="G6" s="21"/>
      <c r="H6" s="22"/>
    </row>
    <row r="7" spans="1:12" ht="12.75" customHeight="1">
      <c r="C7" s="23" t="s">
        <v>10</v>
      </c>
      <c r="F7" s="20"/>
      <c r="G7" s="21"/>
      <c r="H7" s="22"/>
    </row>
    <row r="8" spans="1:12" ht="12.75" customHeight="1">
      <c r="C8" s="23" t="s">
        <v>11</v>
      </c>
      <c r="F8" s="20"/>
      <c r="G8" s="21"/>
      <c r="H8" s="22"/>
    </row>
    <row r="9" spans="1:12" ht="12.75" customHeight="1">
      <c r="A9" s="4">
        <v>1</v>
      </c>
      <c r="B9" s="4" t="s">
        <v>14</v>
      </c>
      <c r="C9" s="4" t="s">
        <v>12</v>
      </c>
      <c r="D9" s="4" t="s">
        <v>13</v>
      </c>
      <c r="E9" s="24">
        <v>300000000</v>
      </c>
      <c r="F9" s="20">
        <v>2985.6419999999998</v>
      </c>
      <c r="G9" s="21">
        <v>4.7199999999999999E-2</v>
      </c>
      <c r="H9" s="22">
        <v>41296</v>
      </c>
    </row>
    <row r="10" spans="1:12" ht="12.75" customHeight="1">
      <c r="A10" s="4">
        <v>2</v>
      </c>
      <c r="B10" s="4" t="s">
        <v>19</v>
      </c>
      <c r="C10" s="4" t="s">
        <v>15</v>
      </c>
      <c r="D10" s="4" t="s">
        <v>16</v>
      </c>
      <c r="E10" s="24">
        <v>300000000</v>
      </c>
      <c r="F10" s="20">
        <v>2976.453</v>
      </c>
      <c r="G10" s="21">
        <v>4.7E-2</v>
      </c>
      <c r="H10" s="22">
        <v>41310</v>
      </c>
      <c r="J10" s="26" t="s">
        <v>17</v>
      </c>
      <c r="K10" s="27" t="s">
        <v>18</v>
      </c>
    </row>
    <row r="11" spans="1:12" ht="12.75" customHeight="1">
      <c r="A11" s="4">
        <v>3</v>
      </c>
      <c r="B11" s="4" t="s">
        <v>21</v>
      </c>
      <c r="C11" s="4" t="s">
        <v>20</v>
      </c>
      <c r="D11" s="4" t="s">
        <v>16</v>
      </c>
      <c r="E11" s="24">
        <v>250000000</v>
      </c>
      <c r="F11" s="20">
        <v>2482.6525000000001</v>
      </c>
      <c r="G11" s="21">
        <v>3.9199999999999999E-2</v>
      </c>
      <c r="H11" s="22">
        <v>41306</v>
      </c>
      <c r="J11" s="21" t="s">
        <v>13</v>
      </c>
      <c r="K11" s="5">
        <v>0.47039999999999998</v>
      </c>
    </row>
    <row r="12" spans="1:12" ht="12.75" customHeight="1">
      <c r="A12" s="4">
        <v>4</v>
      </c>
      <c r="B12" s="4" t="s">
        <v>23</v>
      </c>
      <c r="C12" s="4" t="s">
        <v>22</v>
      </c>
      <c r="D12" s="4" t="s">
        <v>13</v>
      </c>
      <c r="E12" s="24">
        <v>250000000</v>
      </c>
      <c r="F12" s="20">
        <v>2482.585</v>
      </c>
      <c r="G12" s="21">
        <v>3.9199999999999999E-2</v>
      </c>
      <c r="H12" s="22">
        <v>41306</v>
      </c>
      <c r="J12" s="21" t="s">
        <v>16</v>
      </c>
      <c r="K12" s="5">
        <v>0.38049999999999995</v>
      </c>
    </row>
    <row r="13" spans="1:12" ht="12.75" customHeight="1">
      <c r="A13" s="4">
        <v>5</v>
      </c>
      <c r="B13" s="4" t="s">
        <v>26</v>
      </c>
      <c r="C13" s="4" t="s">
        <v>24</v>
      </c>
      <c r="D13" s="4" t="s">
        <v>16</v>
      </c>
      <c r="E13" s="24">
        <v>250000000</v>
      </c>
      <c r="F13" s="20">
        <v>2478.6374999999998</v>
      </c>
      <c r="G13" s="21">
        <v>3.9199999999999999E-2</v>
      </c>
      <c r="H13" s="22">
        <v>41313</v>
      </c>
      <c r="J13" s="21" t="s">
        <v>25</v>
      </c>
      <c r="K13" s="5">
        <v>6.5700000000000008E-2</v>
      </c>
    </row>
    <row r="14" spans="1:12" ht="12.75" customHeight="1">
      <c r="A14" s="4">
        <v>6</v>
      </c>
      <c r="B14" s="4" t="s">
        <v>29</v>
      </c>
      <c r="C14" s="4" t="s">
        <v>27</v>
      </c>
      <c r="D14" s="4" t="s">
        <v>13</v>
      </c>
      <c r="E14" s="24">
        <v>250000000</v>
      </c>
      <c r="F14" s="20">
        <v>2475.52</v>
      </c>
      <c r="G14" s="21">
        <v>3.9100000000000003E-2</v>
      </c>
      <c r="H14" s="22">
        <v>41317</v>
      </c>
      <c r="J14" s="21" t="s">
        <v>28</v>
      </c>
      <c r="K14" s="5">
        <v>3.9100000000000003E-2</v>
      </c>
    </row>
    <row r="15" spans="1:12" ht="12.75" customHeight="1">
      <c r="A15" s="4">
        <v>7</v>
      </c>
      <c r="B15" s="4" t="s">
        <v>32</v>
      </c>
      <c r="C15" s="4" t="s">
        <v>30</v>
      </c>
      <c r="D15" s="4" t="s">
        <v>16</v>
      </c>
      <c r="E15" s="24">
        <v>250000000</v>
      </c>
      <c r="F15" s="20">
        <v>2475.4250000000002</v>
      </c>
      <c r="G15" s="21">
        <v>3.9100000000000003E-2</v>
      </c>
      <c r="H15" s="22">
        <v>41318</v>
      </c>
      <c r="J15" s="21" t="s">
        <v>31</v>
      </c>
      <c r="K15" s="5">
        <v>2.3700000000000002E-2</v>
      </c>
    </row>
    <row r="16" spans="1:12" ht="12.75" customHeight="1">
      <c r="A16" s="4">
        <v>8</v>
      </c>
      <c r="B16" s="4" t="s">
        <v>34</v>
      </c>
      <c r="C16" s="4" t="s">
        <v>22</v>
      </c>
      <c r="D16" s="4" t="s">
        <v>16</v>
      </c>
      <c r="E16" s="24">
        <v>250000000</v>
      </c>
      <c r="F16" s="20">
        <v>2467.4625000000001</v>
      </c>
      <c r="G16" s="21">
        <v>3.9E-2</v>
      </c>
      <c r="H16" s="22">
        <v>41332</v>
      </c>
      <c r="J16" s="21" t="s">
        <v>33</v>
      </c>
      <c r="K16" s="5">
        <v>1.5800000000000002E-2</v>
      </c>
    </row>
    <row r="17" spans="1:11" ht="12.75" customHeight="1">
      <c r="A17" s="4">
        <v>9</v>
      </c>
      <c r="B17" s="4" t="s">
        <v>37</v>
      </c>
      <c r="C17" s="4" t="s">
        <v>35</v>
      </c>
      <c r="D17" s="4" t="s">
        <v>13</v>
      </c>
      <c r="E17" s="24">
        <v>200000000</v>
      </c>
      <c r="F17" s="20">
        <v>1998.652</v>
      </c>
      <c r="G17" s="21">
        <v>3.1600000000000003E-2</v>
      </c>
      <c r="H17" s="22">
        <v>41278</v>
      </c>
      <c r="J17" s="21" t="s">
        <v>36</v>
      </c>
      <c r="K17" s="5">
        <v>7.9000000000000008E-3</v>
      </c>
    </row>
    <row r="18" spans="1:11" ht="12.75" customHeight="1">
      <c r="A18" s="4">
        <v>10</v>
      </c>
      <c r="B18" s="4" t="s">
        <v>40</v>
      </c>
      <c r="C18" s="4" t="s">
        <v>38</v>
      </c>
      <c r="D18" s="4" t="s">
        <v>16</v>
      </c>
      <c r="E18" s="24">
        <v>200000000</v>
      </c>
      <c r="F18" s="20">
        <v>1977.1220000000001</v>
      </c>
      <c r="G18" s="21">
        <v>3.1200000000000002E-2</v>
      </c>
      <c r="H18" s="22">
        <v>41324</v>
      </c>
      <c r="J18" s="21" t="s">
        <v>39</v>
      </c>
      <c r="K18" s="5">
        <v>-3.0999999999999999E-3</v>
      </c>
    </row>
    <row r="19" spans="1:11" ht="12.75" customHeight="1">
      <c r="A19" s="4">
        <v>11</v>
      </c>
      <c r="B19" s="4" t="s">
        <v>42</v>
      </c>
      <c r="C19" s="4" t="s">
        <v>41</v>
      </c>
      <c r="D19" s="4" t="s">
        <v>13</v>
      </c>
      <c r="E19" s="24">
        <v>100000000</v>
      </c>
      <c r="F19" s="20">
        <v>987.70500000000004</v>
      </c>
      <c r="G19" s="21">
        <v>1.5600000000000001E-2</v>
      </c>
      <c r="H19" s="22">
        <v>41330</v>
      </c>
      <c r="J19" s="21"/>
    </row>
    <row r="20" spans="1:11" ht="12.75" customHeight="1">
      <c r="A20" s="4">
        <v>12</v>
      </c>
      <c r="B20" s="4" t="s">
        <v>44</v>
      </c>
      <c r="C20" s="4" t="s">
        <v>43</v>
      </c>
      <c r="D20" s="4" t="s">
        <v>16</v>
      </c>
      <c r="E20" s="24">
        <v>60000000</v>
      </c>
      <c r="F20" s="20">
        <v>588.59460000000001</v>
      </c>
      <c r="G20" s="21">
        <v>9.300000000000001E-3</v>
      </c>
      <c r="H20" s="22">
        <v>41359</v>
      </c>
    </row>
    <row r="21" spans="1:11" ht="12.75" customHeight="1">
      <c r="A21" s="4">
        <v>13</v>
      </c>
      <c r="B21" s="4" t="s">
        <v>45</v>
      </c>
      <c r="C21" s="4" t="s">
        <v>27</v>
      </c>
      <c r="D21" s="4" t="s">
        <v>13</v>
      </c>
      <c r="E21" s="24">
        <v>50000000</v>
      </c>
      <c r="F21" s="20">
        <v>497.733</v>
      </c>
      <c r="G21" s="21">
        <v>7.9000000000000008E-3</v>
      </c>
      <c r="H21" s="22">
        <v>41295</v>
      </c>
    </row>
    <row r="22" spans="1:11" ht="12.75" customHeight="1">
      <c r="A22" s="4">
        <v>14</v>
      </c>
      <c r="B22" s="4" t="s">
        <v>47</v>
      </c>
      <c r="C22" s="4" t="s">
        <v>46</v>
      </c>
      <c r="D22" s="4" t="s">
        <v>16</v>
      </c>
      <c r="E22" s="24">
        <v>50000000</v>
      </c>
      <c r="F22" s="20">
        <v>497.55599999999998</v>
      </c>
      <c r="G22" s="21">
        <v>7.9000000000000008E-3</v>
      </c>
      <c r="H22" s="22">
        <v>41297</v>
      </c>
    </row>
    <row r="23" spans="1:11" ht="12.75" customHeight="1">
      <c r="A23" s="28"/>
      <c r="B23" s="28"/>
      <c r="C23" s="29" t="s">
        <v>48</v>
      </c>
      <c r="D23" s="29"/>
      <c r="E23" s="29"/>
      <c r="F23" s="30">
        <f>SUM(F9:F22)</f>
        <v>27371.740100000006</v>
      </c>
      <c r="G23" s="31">
        <f>SUM(G9:G22)</f>
        <v>0.43250000000000011</v>
      </c>
      <c r="H23" s="32"/>
      <c r="I23" s="33"/>
    </row>
    <row r="24" spans="1:11" ht="12.75" customHeight="1">
      <c r="F24" s="20"/>
      <c r="G24" s="21"/>
      <c r="H24" s="22"/>
    </row>
    <row r="25" spans="1:11" ht="12.75" customHeight="1">
      <c r="C25" s="23" t="s">
        <v>49</v>
      </c>
      <c r="F25" s="20"/>
      <c r="G25" s="21"/>
      <c r="H25" s="22"/>
    </row>
    <row r="26" spans="1:11" ht="12.75" customHeight="1">
      <c r="A26" s="4">
        <v>15</v>
      </c>
      <c r="B26" s="4" t="s">
        <v>51</v>
      </c>
      <c r="C26" s="4" t="s">
        <v>50</v>
      </c>
      <c r="D26" s="4" t="s">
        <v>13</v>
      </c>
      <c r="E26" s="34">
        <v>250000000</v>
      </c>
      <c r="F26" s="20">
        <v>2492.5650000000001</v>
      </c>
      <c r="G26" s="21">
        <v>3.9399999999999998E-2</v>
      </c>
      <c r="H26" s="22">
        <v>41288</v>
      </c>
    </row>
    <row r="27" spans="1:11" ht="12.75" customHeight="1">
      <c r="A27" s="4">
        <v>16</v>
      </c>
      <c r="B27" s="4" t="s">
        <v>53</v>
      </c>
      <c r="C27" s="4" t="s">
        <v>52</v>
      </c>
      <c r="D27" s="4" t="s">
        <v>13</v>
      </c>
      <c r="E27" s="34">
        <v>250000000</v>
      </c>
      <c r="F27" s="20">
        <v>2486.3474999999999</v>
      </c>
      <c r="G27" s="21">
        <v>3.9300000000000002E-2</v>
      </c>
      <c r="H27" s="22">
        <v>41299</v>
      </c>
    </row>
    <row r="28" spans="1:11" ht="12.75" customHeight="1">
      <c r="A28" s="4">
        <v>17</v>
      </c>
      <c r="B28" s="4" t="s">
        <v>55</v>
      </c>
      <c r="C28" s="4" t="s">
        <v>54</v>
      </c>
      <c r="D28" s="4" t="s">
        <v>16</v>
      </c>
      <c r="E28" s="34">
        <v>250000000</v>
      </c>
      <c r="F28" s="20">
        <v>2482.4675000000002</v>
      </c>
      <c r="G28" s="21">
        <v>3.9199999999999999E-2</v>
      </c>
      <c r="H28" s="22">
        <v>41305</v>
      </c>
    </row>
    <row r="29" spans="1:11" ht="12.75" customHeight="1">
      <c r="A29" s="4">
        <v>18</v>
      </c>
      <c r="B29" s="4" t="s">
        <v>57</v>
      </c>
      <c r="C29" s="4" t="s">
        <v>56</v>
      </c>
      <c r="D29" s="4" t="s">
        <v>13</v>
      </c>
      <c r="E29" s="34">
        <v>250000000</v>
      </c>
      <c r="F29" s="20">
        <v>2481.69</v>
      </c>
      <c r="G29" s="21">
        <v>3.9199999999999999E-2</v>
      </c>
      <c r="H29" s="22">
        <v>41306</v>
      </c>
    </row>
    <row r="30" spans="1:11" ht="12.75" customHeight="1">
      <c r="A30" s="4">
        <v>19</v>
      </c>
      <c r="B30" s="4" t="s">
        <v>59</v>
      </c>
      <c r="C30" s="4" t="s">
        <v>58</v>
      </c>
      <c r="D30" s="4" t="s">
        <v>25</v>
      </c>
      <c r="E30" s="34">
        <v>250000000</v>
      </c>
      <c r="F30" s="20">
        <v>2480.9524999999999</v>
      </c>
      <c r="G30" s="21">
        <v>3.9199999999999999E-2</v>
      </c>
      <c r="H30" s="22">
        <v>41306</v>
      </c>
    </row>
    <row r="31" spans="1:11" ht="12.75" customHeight="1">
      <c r="A31" s="4">
        <v>20</v>
      </c>
      <c r="B31" s="4" t="s">
        <v>61</v>
      </c>
      <c r="C31" s="4" t="s">
        <v>60</v>
      </c>
      <c r="D31" s="4" t="s">
        <v>28</v>
      </c>
      <c r="E31" s="34">
        <v>250000000</v>
      </c>
      <c r="F31" s="20">
        <v>2477.1125000000002</v>
      </c>
      <c r="G31" s="21">
        <v>3.9100000000000003E-2</v>
      </c>
      <c r="H31" s="22">
        <v>41313</v>
      </c>
    </row>
    <row r="32" spans="1:11" ht="12.75" customHeight="1">
      <c r="A32" s="4">
        <v>21</v>
      </c>
      <c r="B32" s="4" t="s">
        <v>63</v>
      </c>
      <c r="C32" s="4" t="s">
        <v>62</v>
      </c>
      <c r="D32" s="4" t="s">
        <v>16</v>
      </c>
      <c r="E32" s="34">
        <v>250000000</v>
      </c>
      <c r="F32" s="20">
        <v>2471.1624999999999</v>
      </c>
      <c r="G32" s="21">
        <v>3.9E-2</v>
      </c>
      <c r="H32" s="22">
        <v>41320</v>
      </c>
    </row>
    <row r="33" spans="1:9" ht="12.75" customHeight="1">
      <c r="A33" s="4">
        <v>22</v>
      </c>
      <c r="B33" s="4" t="s">
        <v>65</v>
      </c>
      <c r="C33" s="4" t="s">
        <v>64</v>
      </c>
      <c r="D33" s="4" t="s">
        <v>13</v>
      </c>
      <c r="E33" s="34">
        <v>250000000</v>
      </c>
      <c r="F33" s="20">
        <v>2470.8874999999998</v>
      </c>
      <c r="G33" s="21">
        <v>3.9E-2</v>
      </c>
      <c r="H33" s="22">
        <v>41324</v>
      </c>
    </row>
    <row r="34" spans="1:9" ht="12.75" customHeight="1">
      <c r="A34" s="4">
        <v>23</v>
      </c>
      <c r="B34" s="4" t="s">
        <v>67</v>
      </c>
      <c r="C34" s="4" t="s">
        <v>66</v>
      </c>
      <c r="D34" s="4" t="s">
        <v>13</v>
      </c>
      <c r="E34" s="34">
        <v>250000000</v>
      </c>
      <c r="F34" s="20">
        <v>2466.5524999999998</v>
      </c>
      <c r="G34" s="21">
        <v>3.9E-2</v>
      </c>
      <c r="H34" s="22">
        <v>41330</v>
      </c>
    </row>
    <row r="35" spans="1:9" ht="12.75" customHeight="1">
      <c r="A35" s="4">
        <v>24</v>
      </c>
      <c r="B35" s="4" t="s">
        <v>69</v>
      </c>
      <c r="C35" s="4" t="s">
        <v>68</v>
      </c>
      <c r="D35" s="4" t="s">
        <v>13</v>
      </c>
      <c r="E35" s="34">
        <v>250000000</v>
      </c>
      <c r="F35" s="20">
        <v>2460.12</v>
      </c>
      <c r="G35" s="21">
        <v>3.8900000000000004E-2</v>
      </c>
      <c r="H35" s="22">
        <v>41341</v>
      </c>
    </row>
    <row r="36" spans="1:9" ht="12.75" customHeight="1">
      <c r="A36" s="4">
        <v>25</v>
      </c>
      <c r="B36" s="4" t="s">
        <v>71</v>
      </c>
      <c r="C36" s="4" t="s">
        <v>70</v>
      </c>
      <c r="D36" s="4" t="s">
        <v>13</v>
      </c>
      <c r="E36" s="34">
        <v>200000000</v>
      </c>
      <c r="F36" s="20">
        <v>1993.954</v>
      </c>
      <c r="G36" s="21">
        <v>3.15E-2</v>
      </c>
      <c r="H36" s="22">
        <v>41288</v>
      </c>
    </row>
    <row r="37" spans="1:9" ht="12.75" customHeight="1">
      <c r="A37" s="4">
        <v>26</v>
      </c>
      <c r="B37" s="4" t="s">
        <v>73</v>
      </c>
      <c r="C37" s="4" t="s">
        <v>72</v>
      </c>
      <c r="D37" s="4" t="s">
        <v>16</v>
      </c>
      <c r="E37" s="34">
        <v>150000000</v>
      </c>
      <c r="F37" s="20">
        <v>1493.7435</v>
      </c>
      <c r="G37" s="21">
        <v>2.3599999999999999E-2</v>
      </c>
      <c r="H37" s="22">
        <v>41292</v>
      </c>
    </row>
    <row r="38" spans="1:9" ht="12.75" customHeight="1">
      <c r="A38" s="4">
        <v>27</v>
      </c>
      <c r="B38" s="4" t="s">
        <v>75</v>
      </c>
      <c r="C38" s="4" t="s">
        <v>74</v>
      </c>
      <c r="D38" s="4" t="s">
        <v>13</v>
      </c>
      <c r="E38" s="34">
        <v>150000000</v>
      </c>
      <c r="F38" s="20">
        <v>1487.9475</v>
      </c>
      <c r="G38" s="21">
        <v>2.35E-2</v>
      </c>
      <c r="H38" s="22">
        <v>41309</v>
      </c>
    </row>
    <row r="39" spans="1:9" ht="12.75" customHeight="1">
      <c r="A39" s="4">
        <v>28</v>
      </c>
      <c r="B39" s="4" t="s">
        <v>77</v>
      </c>
      <c r="C39" s="4" t="s">
        <v>76</v>
      </c>
      <c r="D39" s="4" t="s">
        <v>16</v>
      </c>
      <c r="E39" s="34">
        <v>100000000</v>
      </c>
      <c r="F39" s="20">
        <v>999.31600000000003</v>
      </c>
      <c r="G39" s="21">
        <v>1.5800000000000002E-2</v>
      </c>
      <c r="H39" s="22">
        <v>41278</v>
      </c>
    </row>
    <row r="40" spans="1:9" ht="12.75" customHeight="1">
      <c r="A40" s="4">
        <v>29</v>
      </c>
      <c r="B40" s="4" t="s">
        <v>79</v>
      </c>
      <c r="C40" s="4" t="s">
        <v>78</v>
      </c>
      <c r="D40" s="4" t="s">
        <v>25</v>
      </c>
      <c r="E40" s="34">
        <v>100000000</v>
      </c>
      <c r="F40" s="20">
        <v>982.49900000000002</v>
      </c>
      <c r="G40" s="21">
        <v>1.55E-2</v>
      </c>
      <c r="H40" s="22">
        <v>41346</v>
      </c>
    </row>
    <row r="41" spans="1:9" ht="12.75" customHeight="1">
      <c r="A41" s="4">
        <v>30</v>
      </c>
      <c r="B41" s="4" t="s">
        <v>80</v>
      </c>
      <c r="C41" s="4" t="s">
        <v>78</v>
      </c>
      <c r="D41" s="4" t="s">
        <v>25</v>
      </c>
      <c r="E41" s="34">
        <v>70000000</v>
      </c>
      <c r="F41" s="20">
        <v>696.29629999999997</v>
      </c>
      <c r="G41" s="21">
        <v>1.1000000000000001E-2</v>
      </c>
      <c r="H41" s="22">
        <v>41297</v>
      </c>
    </row>
    <row r="42" spans="1:9" ht="12.75" customHeight="1">
      <c r="A42" s="4">
        <v>31</v>
      </c>
      <c r="B42" s="4" t="s">
        <v>82</v>
      </c>
      <c r="C42" s="4" t="s">
        <v>81</v>
      </c>
      <c r="D42" s="4" t="s">
        <v>16</v>
      </c>
      <c r="E42" s="34">
        <v>50000000</v>
      </c>
      <c r="F42" s="20">
        <v>498.529</v>
      </c>
      <c r="G42" s="21">
        <v>7.9000000000000008E-3</v>
      </c>
      <c r="H42" s="22">
        <v>41288</v>
      </c>
    </row>
    <row r="43" spans="1:9" ht="12.75" customHeight="1">
      <c r="A43" s="4">
        <v>32</v>
      </c>
      <c r="B43" s="4" t="s">
        <v>83</v>
      </c>
      <c r="C43" s="4" t="s">
        <v>76</v>
      </c>
      <c r="D43" s="4" t="s">
        <v>16</v>
      </c>
      <c r="E43" s="34">
        <v>20000000</v>
      </c>
      <c r="F43" s="20">
        <v>197.3998</v>
      </c>
      <c r="G43" s="21">
        <v>3.0999999999999999E-3</v>
      </c>
      <c r="H43" s="22">
        <v>41330</v>
      </c>
    </row>
    <row r="44" spans="1:9" ht="12.75" customHeight="1">
      <c r="A44" s="28"/>
      <c r="B44" s="28"/>
      <c r="C44" s="29" t="s">
        <v>48</v>
      </c>
      <c r="D44" s="29"/>
      <c r="E44" s="29"/>
      <c r="F44" s="30">
        <f>SUM(F26:F43)</f>
        <v>33119.542600000001</v>
      </c>
      <c r="G44" s="31">
        <f>SUM(G26:G43)</f>
        <v>0.5232</v>
      </c>
      <c r="H44" s="32"/>
      <c r="I44" s="33"/>
    </row>
    <row r="45" spans="1:9" ht="12.75" customHeight="1">
      <c r="F45" s="20"/>
      <c r="G45" s="21"/>
      <c r="H45" s="22"/>
    </row>
    <row r="46" spans="1:9" ht="12.75" customHeight="1">
      <c r="C46" s="23" t="s">
        <v>84</v>
      </c>
      <c r="F46" s="20"/>
      <c r="G46" s="21"/>
      <c r="H46" s="22"/>
    </row>
    <row r="47" spans="1:9" ht="12.75" customHeight="1">
      <c r="C47" s="23" t="s">
        <v>85</v>
      </c>
      <c r="F47" s="20"/>
      <c r="G47" s="21"/>
      <c r="H47" s="22"/>
    </row>
    <row r="48" spans="1:9" ht="12.75" customHeight="1">
      <c r="A48" s="4">
        <v>33</v>
      </c>
      <c r="B48" s="4" t="s">
        <v>87</v>
      </c>
      <c r="C48" s="4" t="s">
        <v>86</v>
      </c>
      <c r="D48" s="4" t="s">
        <v>31</v>
      </c>
      <c r="E48" s="34">
        <v>150000000</v>
      </c>
      <c r="F48" s="20">
        <v>1501.1775</v>
      </c>
      <c r="G48" s="21">
        <v>2.3700000000000002E-2</v>
      </c>
      <c r="H48" s="22">
        <v>41303</v>
      </c>
    </row>
    <row r="49" spans="1:9" ht="12.75" customHeight="1">
      <c r="A49" s="4">
        <v>34</v>
      </c>
      <c r="B49" s="4" t="s">
        <v>89</v>
      </c>
      <c r="C49" s="4" t="s">
        <v>88</v>
      </c>
      <c r="D49" s="4" t="s">
        <v>33</v>
      </c>
      <c r="E49" s="34">
        <v>100000000</v>
      </c>
      <c r="F49" s="20">
        <v>1001.176</v>
      </c>
      <c r="G49" s="21">
        <v>1.5800000000000002E-2</v>
      </c>
      <c r="H49" s="22">
        <v>41315</v>
      </c>
    </row>
    <row r="50" spans="1:9" ht="12.75" customHeight="1">
      <c r="A50" s="28"/>
      <c r="B50" s="28"/>
      <c r="C50" s="29" t="s">
        <v>48</v>
      </c>
      <c r="D50" s="29"/>
      <c r="E50" s="29"/>
      <c r="F50" s="30">
        <f>SUM(F48:F49)</f>
        <v>2502.3535000000002</v>
      </c>
      <c r="G50" s="31">
        <f>SUM(G48:G49)</f>
        <v>3.9500000000000007E-2</v>
      </c>
      <c r="H50" s="32"/>
      <c r="I50" s="33"/>
    </row>
    <row r="51" spans="1:9" ht="12.75" customHeight="1">
      <c r="F51" s="20"/>
      <c r="G51" s="21"/>
      <c r="H51" s="22"/>
    </row>
    <row r="52" spans="1:9" ht="12.75" customHeight="1">
      <c r="C52" s="23" t="s">
        <v>90</v>
      </c>
      <c r="F52" s="20"/>
      <c r="G52" s="21"/>
      <c r="H52" s="22"/>
    </row>
    <row r="53" spans="1:9" ht="12.75" customHeight="1">
      <c r="A53" s="4">
        <v>35</v>
      </c>
      <c r="B53" s="4" t="s">
        <v>92</v>
      </c>
      <c r="C53" s="4" t="s">
        <v>91</v>
      </c>
      <c r="D53" s="4" t="s">
        <v>36</v>
      </c>
      <c r="E53" s="34">
        <v>50000000</v>
      </c>
      <c r="F53" s="20">
        <v>500</v>
      </c>
      <c r="G53" s="21">
        <v>7.9000000000000008E-3</v>
      </c>
      <c r="H53" s="22">
        <v>41276</v>
      </c>
    </row>
    <row r="54" spans="1:9" ht="12.75" customHeight="1">
      <c r="A54" s="28"/>
      <c r="B54" s="28"/>
      <c r="C54" s="29" t="s">
        <v>48</v>
      </c>
      <c r="D54" s="29"/>
      <c r="E54" s="29"/>
      <c r="F54" s="30">
        <f>SUM(F53:F53)</f>
        <v>500</v>
      </c>
      <c r="G54" s="31">
        <f>SUM(G53:G53)</f>
        <v>7.9000000000000008E-3</v>
      </c>
      <c r="H54" s="32"/>
      <c r="I54" s="33"/>
    </row>
    <row r="55" spans="1:9" ht="12.75" customHeight="1">
      <c r="F55" s="20"/>
      <c r="G55" s="21"/>
      <c r="H55" s="22"/>
    </row>
    <row r="56" spans="1:9" ht="12.75" customHeight="1">
      <c r="C56" s="23" t="s">
        <v>93</v>
      </c>
      <c r="F56" s="20">
        <v>567.86424599999998</v>
      </c>
      <c r="G56" s="21">
        <v>9.0000000000000011E-3</v>
      </c>
      <c r="H56" s="22"/>
    </row>
    <row r="57" spans="1:9" ht="12.75" customHeight="1">
      <c r="A57" s="28"/>
      <c r="B57" s="28"/>
      <c r="C57" s="29" t="s">
        <v>48</v>
      </c>
      <c r="D57" s="29"/>
      <c r="E57" s="29"/>
      <c r="F57" s="30">
        <f>SUM(F56:F56)</f>
        <v>567.86424599999998</v>
      </c>
      <c r="G57" s="31">
        <f>SUM(G56:G56)</f>
        <v>9.0000000000000011E-3</v>
      </c>
      <c r="H57" s="32"/>
      <c r="I57" s="33"/>
    </row>
    <row r="58" spans="1:9" ht="12.75" customHeight="1">
      <c r="F58" s="20"/>
      <c r="G58" s="21"/>
      <c r="H58" s="22"/>
    </row>
    <row r="59" spans="1:9" ht="12.75" customHeight="1">
      <c r="C59" s="23" t="s">
        <v>94</v>
      </c>
      <c r="F59" s="20"/>
      <c r="G59" s="21"/>
      <c r="H59" s="22"/>
    </row>
    <row r="60" spans="1:9" ht="12.75" customHeight="1">
      <c r="C60" s="23" t="s">
        <v>95</v>
      </c>
      <c r="F60" s="20">
        <v>-757.52318300000002</v>
      </c>
      <c r="G60" s="21">
        <v>-1.21E-2</v>
      </c>
      <c r="H60" s="22"/>
    </row>
    <row r="61" spans="1:9" ht="12.75" customHeight="1">
      <c r="A61" s="28"/>
      <c r="B61" s="28"/>
      <c r="C61" s="29" t="s">
        <v>48</v>
      </c>
      <c r="D61" s="29"/>
      <c r="E61" s="29"/>
      <c r="F61" s="30">
        <f>SUM(F60:F60)</f>
        <v>-757.52318300000002</v>
      </c>
      <c r="G61" s="31">
        <f>SUM(G60:G60)</f>
        <v>-1.21E-2</v>
      </c>
      <c r="H61" s="32"/>
      <c r="I61" s="33"/>
    </row>
    <row r="62" spans="1:9" ht="12.75" customHeight="1">
      <c r="A62" s="2"/>
      <c r="B62" s="2"/>
      <c r="C62" s="35" t="s">
        <v>96</v>
      </c>
      <c r="D62" s="35"/>
      <c r="E62" s="35"/>
      <c r="F62" s="36">
        <f>SUM(F23,F44,F50,F54,F57,F61)</f>
        <v>63303.977263000008</v>
      </c>
      <c r="G62" s="37">
        <f>SUM(G23,G44,G50,G54,G57,G61)</f>
        <v>1</v>
      </c>
      <c r="H62" s="38"/>
      <c r="I62" s="39"/>
    </row>
    <row r="63" spans="1:9" ht="12.75" customHeight="1"/>
    <row r="64" spans="1:9" ht="12.75" customHeight="1">
      <c r="C64" s="23" t="s">
        <v>97</v>
      </c>
    </row>
    <row r="65" spans="3:5" ht="12.75" customHeight="1">
      <c r="C65" s="23" t="s">
        <v>326</v>
      </c>
    </row>
    <row r="66" spans="3:5" ht="12.75" customHeight="1">
      <c r="C66" s="23"/>
    </row>
    <row r="67" spans="3:5" ht="12.75" customHeight="1"/>
    <row r="68" spans="3:5" ht="12.75" customHeight="1">
      <c r="C68" s="40" t="s">
        <v>329</v>
      </c>
      <c r="D68" s="40"/>
      <c r="E68" s="40"/>
    </row>
    <row r="69" spans="3:5" ht="12.75" customHeight="1">
      <c r="C69" s="40" t="s">
        <v>330</v>
      </c>
      <c r="D69" s="41" t="s">
        <v>331</v>
      </c>
      <c r="E69" s="40"/>
    </row>
    <row r="70" spans="3:5" ht="12.75" customHeight="1">
      <c r="C70" s="40" t="s">
        <v>332</v>
      </c>
      <c r="D70" s="40"/>
      <c r="E70" s="40"/>
    </row>
    <row r="71" spans="3:5" ht="12.75" customHeight="1">
      <c r="C71" s="42" t="s">
        <v>333</v>
      </c>
      <c r="D71" s="43">
        <v>1217.2244000000001</v>
      </c>
      <c r="E71" s="40"/>
    </row>
    <row r="72" spans="3:5" ht="12.75" customHeight="1">
      <c r="C72" s="42" t="s">
        <v>334</v>
      </c>
      <c r="D72" s="43">
        <v>1000.25</v>
      </c>
      <c r="E72" s="40"/>
    </row>
    <row r="73" spans="3:5" ht="12.75" customHeight="1">
      <c r="C73" s="42" t="s">
        <v>335</v>
      </c>
      <c r="D73" s="43">
        <v>1000.7336</v>
      </c>
      <c r="E73" s="40"/>
    </row>
    <row r="74" spans="3:5" ht="12.75" customHeight="1">
      <c r="C74" s="42" t="s">
        <v>336</v>
      </c>
      <c r="D74" s="43">
        <v>1000.9989</v>
      </c>
      <c r="E74" s="40"/>
    </row>
    <row r="75" spans="3:5" ht="12.75" customHeight="1">
      <c r="C75" s="42" t="s">
        <v>337</v>
      </c>
      <c r="D75" s="43">
        <v>1000.9657</v>
      </c>
      <c r="E75" s="40"/>
    </row>
    <row r="76" spans="3:5" ht="12.75" customHeight="1">
      <c r="C76" s="42" t="s">
        <v>338</v>
      </c>
      <c r="D76" s="44"/>
      <c r="E76" s="40"/>
    </row>
    <row r="77" spans="3:5" ht="12.75" customHeight="1">
      <c r="C77" s="42" t="s">
        <v>333</v>
      </c>
      <c r="D77" s="43">
        <v>1225.9947930000001</v>
      </c>
      <c r="E77" s="40"/>
    </row>
    <row r="78" spans="3:5" ht="12.75" customHeight="1">
      <c r="C78" s="42" t="s">
        <v>334</v>
      </c>
      <c r="D78" s="43">
        <v>1000.25</v>
      </c>
      <c r="E78" s="40"/>
    </row>
    <row r="79" spans="3:5" ht="12.75" customHeight="1">
      <c r="C79" s="42" t="s">
        <v>335</v>
      </c>
      <c r="D79" s="43">
        <v>1001.424332</v>
      </c>
      <c r="E79" s="40"/>
    </row>
    <row r="80" spans="3:5" ht="12.75" customHeight="1">
      <c r="C80" s="42" t="s">
        <v>336</v>
      </c>
      <c r="D80" s="43">
        <v>1001.231079</v>
      </c>
      <c r="E80" s="40"/>
    </row>
    <row r="81" spans="3:5" ht="12.75" customHeight="1">
      <c r="C81" s="42" t="s">
        <v>337</v>
      </c>
      <c r="D81" s="43">
        <v>1001.189887</v>
      </c>
      <c r="E81" s="40"/>
    </row>
    <row r="82" spans="3:5" ht="12.75" customHeight="1">
      <c r="C82" s="40" t="s">
        <v>339</v>
      </c>
      <c r="D82" s="41" t="s">
        <v>331</v>
      </c>
      <c r="E82" s="40"/>
    </row>
    <row r="83" spans="3:5" ht="12.75" customHeight="1">
      <c r="C83" s="40" t="s">
        <v>340</v>
      </c>
      <c r="D83" s="41" t="s">
        <v>331</v>
      </c>
      <c r="E83" s="40"/>
    </row>
    <row r="84" spans="3:5" ht="12.75" customHeight="1">
      <c r="C84" s="40" t="s">
        <v>341</v>
      </c>
      <c r="D84" s="45">
        <v>500</v>
      </c>
      <c r="E84" s="40"/>
    </row>
    <row r="85" spans="3:5" ht="12.75" customHeight="1">
      <c r="C85" s="40" t="s">
        <v>342</v>
      </c>
      <c r="D85" s="46" t="s">
        <v>396</v>
      </c>
      <c r="E85" s="40"/>
    </row>
    <row r="86" spans="3:5" ht="12.75" customHeight="1">
      <c r="C86" s="40" t="s">
        <v>343</v>
      </c>
      <c r="D86" s="3"/>
      <c r="E86" s="40"/>
    </row>
    <row r="87" spans="3:5" ht="12.75" customHeight="1">
      <c r="C87" s="47" t="s">
        <v>344</v>
      </c>
      <c r="D87" s="48" t="s">
        <v>345</v>
      </c>
      <c r="E87" s="48" t="s">
        <v>346</v>
      </c>
    </row>
    <row r="88" spans="3:5" ht="12.75" customHeight="1">
      <c r="C88" s="42" t="s">
        <v>347</v>
      </c>
      <c r="D88" s="49">
        <v>5.653581</v>
      </c>
      <c r="E88" s="49">
        <v>5.4227569999999998</v>
      </c>
    </row>
    <row r="89" spans="3:5" ht="12.75" customHeight="1">
      <c r="C89" s="42" t="s">
        <v>348</v>
      </c>
      <c r="D89" s="49">
        <f>1.289953+1.293824+1.267145+1.261538</f>
        <v>5.1124599999999996</v>
      </c>
      <c r="E89" s="49">
        <f>1.237286+1.241+1.215409+1.210031</f>
        <v>4.9037259999999998</v>
      </c>
    </row>
    <row r="90" spans="3:5" ht="12.75" customHeight="1">
      <c r="C90" s="42" t="s">
        <v>349</v>
      </c>
      <c r="D90" s="50">
        <v>5.4806629999999998</v>
      </c>
      <c r="E90" s="50">
        <v>5.2568970000000004</v>
      </c>
    </row>
    <row r="91" spans="3:5" ht="12.75" customHeight="1">
      <c r="C91" s="51" t="s">
        <v>350</v>
      </c>
      <c r="D91" s="52">
        <v>5.4944259999999998</v>
      </c>
      <c r="E91" s="52">
        <v>5.2700979999999999</v>
      </c>
    </row>
    <row r="92" spans="3:5">
      <c r="C92" s="53" t="s">
        <v>351</v>
      </c>
      <c r="D92" s="49"/>
      <c r="E92" s="49"/>
    </row>
    <row r="93" spans="3:5">
      <c r="C93" s="54" t="s">
        <v>352</v>
      </c>
      <c r="D93" s="55"/>
      <c r="E93" s="55"/>
    </row>
  </sheetData>
  <mergeCells count="1">
    <mergeCell ref="C1:G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L66"/>
  <sheetViews>
    <sheetView workbookViewId="0">
      <selection activeCell="C14" sqref="C14"/>
    </sheetView>
  </sheetViews>
  <sheetFormatPr defaultColWidth="9.140625" defaultRowHeight="11.25"/>
  <cols>
    <col min="1" max="1" width="7.5703125" style="4" customWidth="1"/>
    <col min="2" max="2" width="17.7109375" style="4" customWidth="1"/>
    <col min="3" max="3" width="77.7109375" style="4" customWidth="1"/>
    <col min="4" max="5" width="15.5703125" style="4" customWidth="1"/>
    <col min="6" max="6" width="23.5703125" style="4" customWidth="1"/>
    <col min="7" max="7" width="15.140625" style="4" customWidth="1"/>
    <col min="8" max="8" width="13" style="4" customWidth="1"/>
    <col min="9" max="9" width="14.5703125" style="3" customWidth="1"/>
    <col min="10" max="10" width="17.42578125" style="4" hidden="1" customWidth="1"/>
    <col min="11" max="11" width="9.140625" style="5" hidden="1" customWidth="1"/>
    <col min="12" max="12" width="15.42578125" style="3" customWidth="1"/>
    <col min="13" max="16384" width="9.140625" style="4"/>
  </cols>
  <sheetData>
    <row r="1" spans="1:12">
      <c r="A1" s="1"/>
      <c r="B1" s="1"/>
      <c r="C1" s="85" t="s">
        <v>318</v>
      </c>
      <c r="D1" s="85"/>
      <c r="E1" s="85"/>
      <c r="F1" s="85"/>
      <c r="G1" s="85"/>
      <c r="H1" s="2"/>
    </row>
    <row r="2" spans="1:12">
      <c r="A2" s="6" t="s">
        <v>1</v>
      </c>
      <c r="B2" s="6"/>
      <c r="C2" s="7" t="s">
        <v>2</v>
      </c>
      <c r="D2" s="8"/>
      <c r="E2" s="8"/>
      <c r="F2" s="9"/>
      <c r="G2" s="10"/>
      <c r="H2" s="11"/>
    </row>
    <row r="3" spans="1:12" ht="15.75" customHeight="1">
      <c r="A3" s="12"/>
      <c r="B3" s="12"/>
      <c r="C3" s="13"/>
      <c r="D3" s="6"/>
      <c r="E3" s="6"/>
      <c r="F3" s="9"/>
      <c r="G3" s="10"/>
      <c r="H3" s="11"/>
    </row>
    <row r="4" spans="1:12" ht="22.5">
      <c r="A4" s="14" t="s">
        <v>3</v>
      </c>
      <c r="B4" s="14" t="s">
        <v>9</v>
      </c>
      <c r="C4" s="15" t="s">
        <v>4</v>
      </c>
      <c r="D4" s="15" t="s">
        <v>5</v>
      </c>
      <c r="E4" s="15" t="s">
        <v>327</v>
      </c>
      <c r="F4" s="16" t="s">
        <v>6</v>
      </c>
      <c r="G4" s="17" t="s">
        <v>7</v>
      </c>
      <c r="H4" s="18" t="s">
        <v>8</v>
      </c>
      <c r="I4" s="19"/>
      <c r="L4" s="19"/>
    </row>
    <row r="5" spans="1:12" ht="12.75" customHeight="1">
      <c r="F5" s="20"/>
      <c r="G5" s="21"/>
      <c r="H5" s="22"/>
    </row>
    <row r="6" spans="1:12" ht="12.75" customHeight="1">
      <c r="F6" s="20"/>
      <c r="G6" s="21"/>
      <c r="H6" s="22"/>
    </row>
    <row r="7" spans="1:12" ht="12.75" customHeight="1">
      <c r="C7" s="23" t="s">
        <v>10</v>
      </c>
      <c r="F7" s="20"/>
      <c r="G7" s="21"/>
      <c r="H7" s="22"/>
    </row>
    <row r="8" spans="1:12" ht="12.75" customHeight="1">
      <c r="C8" s="23" t="s">
        <v>11</v>
      </c>
      <c r="F8" s="20"/>
      <c r="G8" s="21"/>
      <c r="H8" s="22"/>
    </row>
    <row r="9" spans="1:12" ht="12.75" customHeight="1">
      <c r="A9" s="4">
        <v>1</v>
      </c>
      <c r="B9" s="4" t="s">
        <v>37</v>
      </c>
      <c r="C9" s="4" t="s">
        <v>35</v>
      </c>
      <c r="D9" s="4" t="s">
        <v>13</v>
      </c>
      <c r="E9" s="24">
        <v>110000000</v>
      </c>
      <c r="F9" s="20">
        <v>1099.2585999999999</v>
      </c>
      <c r="G9" s="21">
        <v>0.11939999999999999</v>
      </c>
      <c r="H9" s="22">
        <v>41278</v>
      </c>
    </row>
    <row r="10" spans="1:12" ht="12.75" customHeight="1">
      <c r="A10" s="4">
        <v>2</v>
      </c>
      <c r="B10" s="4" t="s">
        <v>44</v>
      </c>
      <c r="C10" s="4" t="s">
        <v>43</v>
      </c>
      <c r="D10" s="4" t="s">
        <v>16</v>
      </c>
      <c r="E10" s="24">
        <v>60000000</v>
      </c>
      <c r="F10" s="20">
        <v>588.59460000000001</v>
      </c>
      <c r="G10" s="21">
        <v>6.3899999999999998E-2</v>
      </c>
      <c r="H10" s="22">
        <v>41359</v>
      </c>
      <c r="J10" s="26" t="s">
        <v>17</v>
      </c>
      <c r="K10" s="27" t="s">
        <v>18</v>
      </c>
    </row>
    <row r="11" spans="1:12" ht="12.75" customHeight="1">
      <c r="A11" s="4">
        <v>3</v>
      </c>
      <c r="B11" s="4" t="s">
        <v>40</v>
      </c>
      <c r="C11" s="4" t="s">
        <v>38</v>
      </c>
      <c r="D11" s="4" t="s">
        <v>16</v>
      </c>
      <c r="E11" s="24">
        <v>50000000</v>
      </c>
      <c r="F11" s="20">
        <v>494.28050000000002</v>
      </c>
      <c r="G11" s="21">
        <v>5.3699999999999998E-2</v>
      </c>
      <c r="H11" s="22">
        <v>41324</v>
      </c>
      <c r="J11" s="21" t="s">
        <v>13</v>
      </c>
      <c r="K11" s="5">
        <v>0.3826</v>
      </c>
    </row>
    <row r="12" spans="1:12" ht="12.75" customHeight="1">
      <c r="A12" s="4">
        <v>4</v>
      </c>
      <c r="B12" s="4" t="s">
        <v>320</v>
      </c>
      <c r="C12" s="4" t="s">
        <v>319</v>
      </c>
      <c r="D12" s="4" t="s">
        <v>25</v>
      </c>
      <c r="E12" s="24">
        <v>50000000</v>
      </c>
      <c r="F12" s="20">
        <v>489.21050000000002</v>
      </c>
      <c r="G12" s="21">
        <v>5.3099999999999994E-2</v>
      </c>
      <c r="H12" s="22">
        <v>41367</v>
      </c>
      <c r="J12" s="21" t="s">
        <v>16</v>
      </c>
      <c r="K12" s="5">
        <v>0.2228</v>
      </c>
    </row>
    <row r="13" spans="1:12" ht="12.75" customHeight="1">
      <c r="A13" s="4">
        <v>5</v>
      </c>
      <c r="B13" s="4" t="s">
        <v>321</v>
      </c>
      <c r="C13" s="4" t="s">
        <v>20</v>
      </c>
      <c r="D13" s="4" t="s">
        <v>16</v>
      </c>
      <c r="E13" s="24">
        <v>50000000</v>
      </c>
      <c r="F13" s="20">
        <v>475.51799999999997</v>
      </c>
      <c r="G13" s="21">
        <v>5.16E-2</v>
      </c>
      <c r="H13" s="22">
        <v>41491</v>
      </c>
      <c r="J13" s="21" t="s">
        <v>103</v>
      </c>
      <c r="K13" s="5">
        <v>0.21870000000000001</v>
      </c>
    </row>
    <row r="14" spans="1:12" ht="12.75" customHeight="1">
      <c r="A14" s="28"/>
      <c r="B14" s="28"/>
      <c r="C14" s="29" t="s">
        <v>48</v>
      </c>
      <c r="D14" s="29"/>
      <c r="E14" s="29"/>
      <c r="F14" s="30">
        <f>SUM(F9:F13)</f>
        <v>3146.8622</v>
      </c>
      <c r="G14" s="31">
        <f>SUM(G9:G13)</f>
        <v>0.34169999999999995</v>
      </c>
      <c r="H14" s="32"/>
      <c r="I14" s="33"/>
      <c r="J14" s="21" t="s">
        <v>104</v>
      </c>
      <c r="K14" s="5">
        <v>0.10679999999999999</v>
      </c>
    </row>
    <row r="15" spans="1:12" ht="12.75" customHeight="1">
      <c r="F15" s="20"/>
      <c r="G15" s="21"/>
      <c r="H15" s="22"/>
      <c r="J15" s="21" t="s">
        <v>25</v>
      </c>
      <c r="K15" s="5">
        <v>5.3099999999999994E-2</v>
      </c>
    </row>
    <row r="16" spans="1:12" ht="12.75" customHeight="1">
      <c r="C16" s="23" t="s">
        <v>49</v>
      </c>
      <c r="F16" s="20"/>
      <c r="G16" s="21"/>
      <c r="H16" s="22"/>
      <c r="J16" s="21" t="s">
        <v>39</v>
      </c>
      <c r="K16" s="5">
        <v>1.6E-2</v>
      </c>
    </row>
    <row r="17" spans="1:10" ht="12.75" customHeight="1">
      <c r="A17" s="4">
        <v>6</v>
      </c>
      <c r="B17" s="4" t="s">
        <v>323</v>
      </c>
      <c r="C17" s="4" t="s">
        <v>322</v>
      </c>
      <c r="D17" s="4" t="s">
        <v>13</v>
      </c>
      <c r="E17" s="34">
        <v>100000000</v>
      </c>
      <c r="F17" s="20">
        <v>990.93700000000001</v>
      </c>
      <c r="G17" s="21">
        <v>0.1076</v>
      </c>
      <c r="H17" s="22">
        <v>41310</v>
      </c>
      <c r="J17" s="21"/>
    </row>
    <row r="18" spans="1:10" ht="12.75" customHeight="1">
      <c r="A18" s="4">
        <v>7</v>
      </c>
      <c r="B18" s="4" t="s">
        <v>116</v>
      </c>
      <c r="C18" s="4" t="s">
        <v>52</v>
      </c>
      <c r="D18" s="4" t="s">
        <v>13</v>
      </c>
      <c r="E18" s="34">
        <v>100000000</v>
      </c>
      <c r="F18" s="20">
        <v>936.89300000000003</v>
      </c>
      <c r="G18" s="21">
        <v>0.1017</v>
      </c>
      <c r="H18" s="22">
        <v>41534</v>
      </c>
    </row>
    <row r="19" spans="1:10" ht="12.75" customHeight="1">
      <c r="A19" s="4">
        <v>8</v>
      </c>
      <c r="B19" s="4" t="s">
        <v>75</v>
      </c>
      <c r="C19" s="4" t="s">
        <v>74</v>
      </c>
      <c r="D19" s="4" t="s">
        <v>13</v>
      </c>
      <c r="E19" s="34">
        <v>50000000</v>
      </c>
      <c r="F19" s="20">
        <v>495.98250000000002</v>
      </c>
      <c r="G19" s="21">
        <v>5.3899999999999997E-2</v>
      </c>
      <c r="H19" s="22">
        <v>41309</v>
      </c>
    </row>
    <row r="20" spans="1:10" ht="12.75" customHeight="1">
      <c r="A20" s="4">
        <v>9</v>
      </c>
      <c r="B20" s="4" t="s">
        <v>83</v>
      </c>
      <c r="C20" s="4" t="s">
        <v>76</v>
      </c>
      <c r="D20" s="4" t="s">
        <v>16</v>
      </c>
      <c r="E20" s="34">
        <v>50000000</v>
      </c>
      <c r="F20" s="20">
        <v>493.49950000000001</v>
      </c>
      <c r="G20" s="21">
        <v>5.3600000000000002E-2</v>
      </c>
      <c r="H20" s="22">
        <v>41330</v>
      </c>
    </row>
    <row r="21" spans="1:10" ht="12.75" customHeight="1">
      <c r="A21" s="4">
        <v>10</v>
      </c>
      <c r="B21" s="4" t="s">
        <v>114</v>
      </c>
      <c r="C21" s="4" t="s">
        <v>112</v>
      </c>
      <c r="D21" s="4" t="s">
        <v>104</v>
      </c>
      <c r="E21" s="34">
        <v>50000000</v>
      </c>
      <c r="F21" s="20">
        <v>491.89499999999998</v>
      </c>
      <c r="G21" s="21">
        <v>5.3399999999999996E-2</v>
      </c>
      <c r="H21" s="22">
        <v>41337</v>
      </c>
    </row>
    <row r="22" spans="1:10" ht="12.75" customHeight="1">
      <c r="A22" s="4">
        <v>11</v>
      </c>
      <c r="B22" s="4" t="s">
        <v>324</v>
      </c>
      <c r="C22" s="4" t="s">
        <v>112</v>
      </c>
      <c r="D22" s="4" t="s">
        <v>104</v>
      </c>
      <c r="E22" s="34">
        <v>50000000</v>
      </c>
      <c r="F22" s="20">
        <v>491.40100000000001</v>
      </c>
      <c r="G22" s="21">
        <v>5.3399999999999996E-2</v>
      </c>
      <c r="H22" s="22">
        <v>41339</v>
      </c>
    </row>
    <row r="23" spans="1:10" ht="12.75" customHeight="1">
      <c r="A23" s="28"/>
      <c r="B23" s="28"/>
      <c r="C23" s="29" t="s">
        <v>48</v>
      </c>
      <c r="D23" s="29"/>
      <c r="E23" s="29"/>
      <c r="F23" s="30">
        <f>SUM(F17:F22)</f>
        <v>3900.6079999999997</v>
      </c>
      <c r="G23" s="31">
        <f>SUM(G17:G22)</f>
        <v>0.42359999999999998</v>
      </c>
      <c r="H23" s="32"/>
      <c r="I23" s="33"/>
    </row>
    <row r="24" spans="1:10" ht="12.75" customHeight="1">
      <c r="F24" s="20"/>
      <c r="G24" s="21"/>
      <c r="H24" s="22"/>
    </row>
    <row r="25" spans="1:10" ht="12.75" customHeight="1">
      <c r="C25" s="23" t="s">
        <v>84</v>
      </c>
      <c r="F25" s="20"/>
      <c r="G25" s="21"/>
      <c r="H25" s="22"/>
    </row>
    <row r="26" spans="1:10" ht="12.75" customHeight="1">
      <c r="C26" s="23" t="s">
        <v>85</v>
      </c>
      <c r="F26" s="20"/>
      <c r="G26" s="21"/>
      <c r="H26" s="22"/>
    </row>
    <row r="27" spans="1:10" ht="12.75" customHeight="1">
      <c r="A27" s="4">
        <v>12</v>
      </c>
      <c r="B27" s="4" t="s">
        <v>257</v>
      </c>
      <c r="C27" s="4" t="s">
        <v>126</v>
      </c>
      <c r="D27" s="4" t="s">
        <v>103</v>
      </c>
      <c r="E27" s="34">
        <v>100000000</v>
      </c>
      <c r="F27" s="20">
        <v>1009.066</v>
      </c>
      <c r="G27" s="21">
        <v>0.1096</v>
      </c>
      <c r="H27" s="22">
        <v>41831</v>
      </c>
    </row>
    <row r="28" spans="1:10" ht="12.75" customHeight="1">
      <c r="A28" s="4">
        <v>13</v>
      </c>
      <c r="B28" s="4" t="s">
        <v>325</v>
      </c>
      <c r="C28" s="4" t="s">
        <v>128</v>
      </c>
      <c r="D28" s="4" t="s">
        <v>103</v>
      </c>
      <c r="E28" s="34">
        <v>50000000</v>
      </c>
      <c r="F28" s="20">
        <v>503.39449999999999</v>
      </c>
      <c r="G28" s="21">
        <v>5.4699999999999999E-2</v>
      </c>
      <c r="H28" s="22">
        <v>42013</v>
      </c>
    </row>
    <row r="29" spans="1:10" ht="12.75" customHeight="1">
      <c r="A29" s="4">
        <v>14</v>
      </c>
      <c r="B29" s="4" t="s">
        <v>273</v>
      </c>
      <c r="C29" s="4" t="s">
        <v>272</v>
      </c>
      <c r="D29" s="4" t="s">
        <v>103</v>
      </c>
      <c r="E29" s="34">
        <v>50000000</v>
      </c>
      <c r="F29" s="20">
        <v>500.58449999999999</v>
      </c>
      <c r="G29" s="21">
        <v>5.4400000000000004E-2</v>
      </c>
      <c r="H29" s="22">
        <v>41986</v>
      </c>
    </row>
    <row r="30" spans="1:10" ht="12.75" customHeight="1">
      <c r="A30" s="28"/>
      <c r="B30" s="28"/>
      <c r="C30" s="29" t="s">
        <v>48</v>
      </c>
      <c r="D30" s="29"/>
      <c r="E30" s="29"/>
      <c r="F30" s="30">
        <f>SUM(F27:F29)</f>
        <v>2013.0450000000001</v>
      </c>
      <c r="G30" s="31">
        <f>SUM(G27:G29)</f>
        <v>0.21870000000000001</v>
      </c>
      <c r="H30" s="32"/>
      <c r="I30" s="33"/>
    </row>
    <row r="31" spans="1:10" ht="12.75" customHeight="1">
      <c r="F31" s="20"/>
      <c r="G31" s="21"/>
      <c r="H31" s="22"/>
    </row>
    <row r="32" spans="1:10" ht="12.75" customHeight="1">
      <c r="C32" s="23" t="s">
        <v>93</v>
      </c>
      <c r="F32" s="20">
        <v>61.985182000000002</v>
      </c>
      <c r="G32" s="21">
        <v>6.7000000000000002E-3</v>
      </c>
      <c r="H32" s="22"/>
    </row>
    <row r="33" spans="1:9" ht="12.75" customHeight="1">
      <c r="A33" s="28"/>
      <c r="B33" s="28"/>
      <c r="C33" s="29" t="s">
        <v>48</v>
      </c>
      <c r="D33" s="29"/>
      <c r="E33" s="29"/>
      <c r="F33" s="30">
        <f>SUM(F32:F32)</f>
        <v>61.985182000000002</v>
      </c>
      <c r="G33" s="31">
        <f>SUM(G32:G32)</f>
        <v>6.7000000000000002E-3</v>
      </c>
      <c r="H33" s="32"/>
      <c r="I33" s="33"/>
    </row>
    <row r="34" spans="1:9" ht="12.75" customHeight="1">
      <c r="F34" s="20"/>
      <c r="G34" s="21"/>
      <c r="H34" s="22"/>
    </row>
    <row r="35" spans="1:9" ht="12.75" customHeight="1">
      <c r="C35" s="23" t="s">
        <v>94</v>
      </c>
      <c r="F35" s="20"/>
      <c r="G35" s="21"/>
      <c r="H35" s="22"/>
    </row>
    <row r="36" spans="1:9" ht="12.75" customHeight="1">
      <c r="C36" s="23" t="s">
        <v>95</v>
      </c>
      <c r="F36" s="20">
        <v>87.209926999999993</v>
      </c>
      <c r="G36" s="21">
        <v>9.300000000000001E-3</v>
      </c>
      <c r="H36" s="22"/>
    </row>
    <row r="37" spans="1:9" ht="12.75" customHeight="1">
      <c r="A37" s="28"/>
      <c r="B37" s="28"/>
      <c r="C37" s="29" t="s">
        <v>48</v>
      </c>
      <c r="D37" s="29"/>
      <c r="E37" s="29"/>
      <c r="F37" s="30">
        <f>SUM(F36:F36)</f>
        <v>87.209926999999993</v>
      </c>
      <c r="G37" s="31">
        <f>SUM(G36:G36)</f>
        <v>9.300000000000001E-3</v>
      </c>
      <c r="H37" s="32"/>
      <c r="I37" s="33"/>
    </row>
    <row r="38" spans="1:9" ht="12.75" customHeight="1">
      <c r="A38" s="2"/>
      <c r="B38" s="2"/>
      <c r="C38" s="35" t="s">
        <v>96</v>
      </c>
      <c r="D38" s="35"/>
      <c r="E38" s="35"/>
      <c r="F38" s="36">
        <f>SUM(F14,F23,F30,F33,F37)</f>
        <v>9209.7103090000001</v>
      </c>
      <c r="G38" s="37">
        <f>SUM(G14,G23,G30,G33,G37)</f>
        <v>0.99999999999999989</v>
      </c>
      <c r="H38" s="38"/>
      <c r="I38" s="39"/>
    </row>
    <row r="39" spans="1:9" ht="12.75" customHeight="1"/>
    <row r="40" spans="1:9" ht="12.75" customHeight="1">
      <c r="C40" s="23" t="s">
        <v>97</v>
      </c>
    </row>
    <row r="41" spans="1:9" ht="12.75" customHeight="1">
      <c r="C41" s="23" t="s">
        <v>326</v>
      </c>
    </row>
    <row r="42" spans="1:9" ht="12.75" customHeight="1">
      <c r="C42" s="23"/>
    </row>
    <row r="43" spans="1:9" ht="12.75" customHeight="1"/>
    <row r="44" spans="1:9" ht="12.75" customHeight="1">
      <c r="C44" s="40" t="s">
        <v>329</v>
      </c>
      <c r="D44" s="40"/>
      <c r="E44" s="40"/>
      <c r="F44" s="59"/>
      <c r="G44" s="40"/>
    </row>
    <row r="45" spans="1:9" ht="12.75" customHeight="1">
      <c r="C45" s="40" t="s">
        <v>330</v>
      </c>
      <c r="D45" s="41" t="s">
        <v>331</v>
      </c>
      <c r="E45" s="40"/>
      <c r="F45" s="59"/>
      <c r="G45" s="40"/>
    </row>
    <row r="46" spans="1:9" ht="12.75" customHeight="1">
      <c r="C46" s="40" t="s">
        <v>332</v>
      </c>
      <c r="D46" s="40"/>
      <c r="E46" s="40"/>
      <c r="F46" s="59"/>
      <c r="G46" s="40"/>
    </row>
    <row r="47" spans="1:9" ht="12.75" customHeight="1">
      <c r="C47" s="42" t="s">
        <v>333</v>
      </c>
      <c r="D47" s="43">
        <v>1078.2325000000001</v>
      </c>
      <c r="E47" s="40"/>
      <c r="F47" s="59"/>
      <c r="G47" s="40"/>
    </row>
    <row r="48" spans="1:9" ht="12.75" customHeight="1">
      <c r="C48" s="42" t="s">
        <v>334</v>
      </c>
      <c r="D48" s="43">
        <v>1001.8</v>
      </c>
      <c r="E48" s="40"/>
      <c r="F48" s="59"/>
      <c r="G48" s="40"/>
    </row>
    <row r="49" spans="3:7" ht="12.75" customHeight="1">
      <c r="C49" s="42" t="s">
        <v>335</v>
      </c>
      <c r="D49" s="43">
        <v>1000.8434999999999</v>
      </c>
      <c r="E49" s="40"/>
      <c r="F49" s="59"/>
      <c r="G49" s="40"/>
    </row>
    <row r="50" spans="3:7" ht="12.75" customHeight="1">
      <c r="C50" s="42" t="s">
        <v>337</v>
      </c>
      <c r="D50" s="43">
        <v>1002.0445</v>
      </c>
      <c r="E50" s="40"/>
      <c r="F50" s="59"/>
      <c r="G50" s="40"/>
    </row>
    <row r="51" spans="3:7" ht="12.75" customHeight="1">
      <c r="C51" s="42" t="s">
        <v>338</v>
      </c>
      <c r="D51" s="44"/>
      <c r="E51" s="40"/>
      <c r="F51" s="59"/>
      <c r="G51" s="40"/>
    </row>
    <row r="52" spans="3:7" ht="12.75" customHeight="1">
      <c r="C52" s="42" t="s">
        <v>333</v>
      </c>
      <c r="D52" s="43">
        <v>1086.2738199999999</v>
      </c>
      <c r="E52" s="40"/>
      <c r="F52" s="59"/>
      <c r="G52" s="40"/>
    </row>
    <row r="53" spans="3:7" ht="12.75" customHeight="1">
      <c r="C53" s="42" t="s">
        <v>334</v>
      </c>
      <c r="D53" s="43">
        <v>1001.8</v>
      </c>
      <c r="E53" s="40"/>
      <c r="F53" s="59"/>
      <c r="G53" s="40"/>
    </row>
    <row r="54" spans="3:7" ht="12.75" customHeight="1">
      <c r="C54" s="42" t="s">
        <v>335</v>
      </c>
      <c r="D54" s="43">
        <v>1001.084061</v>
      </c>
      <c r="E54" s="40"/>
      <c r="F54" s="59"/>
      <c r="G54" s="40"/>
    </row>
    <row r="55" spans="3:7" ht="12.75" customHeight="1">
      <c r="C55" s="42" t="s">
        <v>337</v>
      </c>
      <c r="D55" s="43">
        <v>1002.214173</v>
      </c>
      <c r="E55" s="40"/>
      <c r="F55" s="59"/>
      <c r="G55" s="40"/>
    </row>
    <row r="56" spans="3:7" ht="12.75" customHeight="1">
      <c r="C56" s="81" t="s">
        <v>339</v>
      </c>
      <c r="D56" s="57" t="s">
        <v>331</v>
      </c>
      <c r="E56" s="40"/>
      <c r="F56" s="59"/>
      <c r="G56" s="40"/>
    </row>
    <row r="57" spans="3:7" ht="12.75" customHeight="1">
      <c r="C57" s="81" t="s">
        <v>340</v>
      </c>
      <c r="D57" s="57" t="s">
        <v>331</v>
      </c>
      <c r="E57" s="40"/>
      <c r="F57" s="59"/>
      <c r="G57" s="40"/>
    </row>
    <row r="58" spans="3:7" ht="12.75" customHeight="1">
      <c r="C58" s="81" t="s">
        <v>341</v>
      </c>
      <c r="D58" s="45" t="s">
        <v>331</v>
      </c>
      <c r="E58" s="40"/>
      <c r="F58" s="59"/>
      <c r="G58" s="40"/>
    </row>
    <row r="59" spans="3:7" ht="12.75" customHeight="1">
      <c r="C59" s="40" t="s">
        <v>342</v>
      </c>
      <c r="D59" s="80" t="s">
        <v>407</v>
      </c>
      <c r="E59" s="40"/>
      <c r="F59" s="59"/>
      <c r="G59" s="40"/>
    </row>
    <row r="60" spans="3:7" ht="12.75" customHeight="1">
      <c r="C60" s="40" t="s">
        <v>392</v>
      </c>
      <c r="D60" s="3"/>
      <c r="E60" s="40"/>
      <c r="F60" s="59"/>
      <c r="G60" s="40"/>
    </row>
    <row r="61" spans="3:7" ht="12.75" customHeight="1">
      <c r="C61" s="47" t="s">
        <v>344</v>
      </c>
      <c r="D61" s="48" t="s">
        <v>345</v>
      </c>
      <c r="E61" s="48" t="s">
        <v>346</v>
      </c>
      <c r="F61" s="82"/>
      <c r="G61" s="84"/>
    </row>
    <row r="62" spans="3:7" ht="12.75" customHeight="1">
      <c r="C62" s="42" t="s">
        <v>347</v>
      </c>
      <c r="D62" s="49">
        <v>6.513052000000001</v>
      </c>
      <c r="E62" s="49">
        <v>5.582344</v>
      </c>
      <c r="F62" s="83" t="s">
        <v>393</v>
      </c>
      <c r="G62" s="84"/>
    </row>
    <row r="63" spans="3:7" ht="12.75" customHeight="1">
      <c r="C63" s="42" t="s">
        <v>348</v>
      </c>
      <c r="D63" s="50">
        <v>6.2937219999999998</v>
      </c>
      <c r="E63" s="50">
        <v>5.3943560000000002</v>
      </c>
      <c r="F63" s="83" t="s">
        <v>394</v>
      </c>
      <c r="G63" s="84"/>
    </row>
    <row r="64" spans="3:7" ht="12.75" customHeight="1">
      <c r="C64" s="51" t="s">
        <v>350</v>
      </c>
      <c r="D64" s="50">
        <v>6.3815989999999996</v>
      </c>
      <c r="E64" s="50">
        <v>5.4696749999999996</v>
      </c>
      <c r="F64" s="83" t="s">
        <v>395</v>
      </c>
      <c r="G64" s="84"/>
    </row>
    <row r="65" spans="3:7" ht="12.75" customHeight="1">
      <c r="C65" s="53" t="s">
        <v>351</v>
      </c>
      <c r="D65" s="50"/>
      <c r="E65" s="50"/>
      <c r="F65" s="82"/>
      <c r="G65" s="84"/>
    </row>
    <row r="66" spans="3:7">
      <c r="C66" s="54" t="s">
        <v>352</v>
      </c>
      <c r="D66" s="55"/>
      <c r="E66" s="55"/>
      <c r="F66" s="82"/>
      <c r="G66" s="84"/>
    </row>
  </sheetData>
  <mergeCells count="1">
    <mergeCell ref="C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L82"/>
  <sheetViews>
    <sheetView workbookViewId="0">
      <selection activeCell="C62" sqref="C62"/>
    </sheetView>
  </sheetViews>
  <sheetFormatPr defaultColWidth="99.42578125" defaultRowHeight="11.25"/>
  <cols>
    <col min="1" max="1" width="9.42578125" style="4" customWidth="1"/>
    <col min="2" max="2" width="18.28515625" style="4" customWidth="1"/>
    <col min="3" max="3" width="73" style="4" customWidth="1"/>
    <col min="4" max="4" width="13.5703125" style="4" customWidth="1"/>
    <col min="5" max="5" width="18.7109375" style="4" customWidth="1"/>
    <col min="6" max="6" width="21.5703125" style="4" customWidth="1"/>
    <col min="7" max="7" width="19.5703125" style="4" customWidth="1"/>
    <col min="8" max="8" width="13.7109375" style="4" customWidth="1"/>
    <col min="9" max="9" width="99.42578125" style="3"/>
    <col min="10" max="10" width="99.42578125" style="4"/>
    <col min="11" max="11" width="99.42578125" style="5"/>
    <col min="12" max="12" width="99.42578125" style="3"/>
    <col min="13" max="16384" width="99.42578125" style="4"/>
  </cols>
  <sheetData>
    <row r="1" spans="1:12">
      <c r="A1" s="1"/>
      <c r="B1" s="1"/>
      <c r="C1" s="85" t="s">
        <v>99</v>
      </c>
      <c r="D1" s="85"/>
      <c r="E1" s="85"/>
      <c r="F1" s="85"/>
      <c r="G1" s="85"/>
      <c r="H1" s="2"/>
    </row>
    <row r="2" spans="1:12">
      <c r="A2" s="6" t="s">
        <v>1</v>
      </c>
      <c r="B2" s="6"/>
      <c r="C2" s="7" t="s">
        <v>2</v>
      </c>
      <c r="D2" s="8"/>
      <c r="E2" s="8"/>
      <c r="F2" s="9"/>
      <c r="G2" s="10"/>
      <c r="H2" s="11"/>
    </row>
    <row r="3" spans="1:12" ht="15.75" customHeight="1">
      <c r="A3" s="12"/>
      <c r="B3" s="12"/>
      <c r="C3" s="13"/>
      <c r="D3" s="6"/>
      <c r="E3" s="6"/>
      <c r="F3" s="9"/>
      <c r="G3" s="10"/>
      <c r="H3" s="11"/>
    </row>
    <row r="4" spans="1:12" ht="22.5">
      <c r="A4" s="14" t="s">
        <v>3</v>
      </c>
      <c r="B4" s="14" t="s">
        <v>9</v>
      </c>
      <c r="C4" s="15" t="s">
        <v>4</v>
      </c>
      <c r="D4" s="15" t="s">
        <v>5</v>
      </c>
      <c r="E4" s="15" t="s">
        <v>327</v>
      </c>
      <c r="F4" s="16" t="s">
        <v>6</v>
      </c>
      <c r="G4" s="17" t="s">
        <v>7</v>
      </c>
      <c r="H4" s="18" t="s">
        <v>8</v>
      </c>
      <c r="I4" s="19"/>
      <c r="L4" s="19"/>
    </row>
    <row r="5" spans="1:12" ht="12.75" customHeight="1">
      <c r="F5" s="20"/>
      <c r="G5" s="21"/>
      <c r="H5" s="22"/>
    </row>
    <row r="6" spans="1:12" ht="12.75" customHeight="1">
      <c r="F6" s="20"/>
      <c r="G6" s="21"/>
      <c r="H6" s="22"/>
    </row>
    <row r="7" spans="1:12" ht="12.75" customHeight="1">
      <c r="C7" s="23" t="s">
        <v>10</v>
      </c>
      <c r="F7" s="20"/>
      <c r="G7" s="21"/>
      <c r="H7" s="22"/>
    </row>
    <row r="8" spans="1:12" ht="12.75" customHeight="1">
      <c r="C8" s="23" t="s">
        <v>11</v>
      </c>
      <c r="F8" s="20"/>
      <c r="G8" s="21"/>
      <c r="H8" s="22"/>
    </row>
    <row r="9" spans="1:12" ht="12.75" customHeight="1">
      <c r="A9" s="4">
        <v>1</v>
      </c>
      <c r="B9" s="4" t="s">
        <v>101</v>
      </c>
      <c r="C9" s="4" t="s">
        <v>100</v>
      </c>
      <c r="D9" s="4" t="s">
        <v>25</v>
      </c>
      <c r="E9" s="34">
        <v>150000000</v>
      </c>
      <c r="F9" s="20">
        <v>1380.1125</v>
      </c>
      <c r="G9" s="21">
        <v>5.8600000000000006E-2</v>
      </c>
      <c r="H9" s="22">
        <v>41635</v>
      </c>
    </row>
    <row r="10" spans="1:12" ht="12.75" customHeight="1">
      <c r="A10" s="4">
        <v>2</v>
      </c>
      <c r="B10" s="4" t="s">
        <v>37</v>
      </c>
      <c r="C10" s="4" t="s">
        <v>35</v>
      </c>
      <c r="D10" s="4" t="s">
        <v>13</v>
      </c>
      <c r="E10" s="34">
        <v>50000000</v>
      </c>
      <c r="F10" s="20">
        <v>499.66300000000001</v>
      </c>
      <c r="G10" s="21">
        <v>2.12E-2</v>
      </c>
      <c r="H10" s="22">
        <v>41278</v>
      </c>
      <c r="J10" s="26" t="s">
        <v>17</v>
      </c>
      <c r="K10" s="27" t="s">
        <v>18</v>
      </c>
    </row>
    <row r="11" spans="1:12" ht="12.75" customHeight="1">
      <c r="A11" s="4">
        <v>3</v>
      </c>
      <c r="B11" s="4" t="s">
        <v>102</v>
      </c>
      <c r="C11" s="4" t="s">
        <v>30</v>
      </c>
      <c r="D11" s="4" t="s">
        <v>25</v>
      </c>
      <c r="E11" s="34">
        <v>20000000</v>
      </c>
      <c r="F11" s="20">
        <v>184.63220000000001</v>
      </c>
      <c r="G11" s="21">
        <v>7.8000000000000005E-3</v>
      </c>
      <c r="H11" s="22">
        <v>41624</v>
      </c>
      <c r="J11" s="21" t="s">
        <v>13</v>
      </c>
      <c r="K11" s="5">
        <v>0.20449999999999999</v>
      </c>
    </row>
    <row r="12" spans="1:12" ht="12.75" customHeight="1">
      <c r="A12" s="28"/>
      <c r="B12" s="28"/>
      <c r="C12" s="29" t="s">
        <v>48</v>
      </c>
      <c r="D12" s="29"/>
      <c r="E12" s="29"/>
      <c r="F12" s="30">
        <f>SUM(F9:F11)</f>
        <v>2064.4076999999997</v>
      </c>
      <c r="G12" s="31">
        <f>SUM(G9:G11)</f>
        <v>8.7600000000000011E-2</v>
      </c>
      <c r="H12" s="32"/>
      <c r="I12" s="33"/>
      <c r="J12" s="21" t="s">
        <v>16</v>
      </c>
      <c r="K12" s="5">
        <v>0.18739999999999998</v>
      </c>
    </row>
    <row r="13" spans="1:12" ht="12.75" customHeight="1">
      <c r="F13" s="20"/>
      <c r="G13" s="21"/>
      <c r="H13" s="22"/>
      <c r="J13" s="21" t="s">
        <v>25</v>
      </c>
      <c r="K13" s="5">
        <v>0.18340000000000001</v>
      </c>
    </row>
    <row r="14" spans="1:12" ht="12.75" customHeight="1">
      <c r="C14" s="23" t="s">
        <v>49</v>
      </c>
      <c r="F14" s="20"/>
      <c r="G14" s="21"/>
      <c r="H14" s="22"/>
      <c r="J14" s="21" t="s">
        <v>103</v>
      </c>
      <c r="K14" s="5">
        <v>0.1492</v>
      </c>
    </row>
    <row r="15" spans="1:12" ht="12.75" customHeight="1">
      <c r="A15" s="4">
        <v>4</v>
      </c>
      <c r="B15" s="4" t="s">
        <v>79</v>
      </c>
      <c r="C15" s="4" t="s">
        <v>78</v>
      </c>
      <c r="D15" s="4" t="s">
        <v>25</v>
      </c>
      <c r="E15" s="24">
        <v>250000000</v>
      </c>
      <c r="F15" s="20">
        <v>2456.2474999999999</v>
      </c>
      <c r="G15" s="21">
        <v>0.1043</v>
      </c>
      <c r="H15" s="22">
        <v>41346</v>
      </c>
      <c r="J15" s="21" t="s">
        <v>104</v>
      </c>
      <c r="K15" s="5">
        <v>6.2600000000000003E-2</v>
      </c>
    </row>
    <row r="16" spans="1:12" ht="12.75" customHeight="1">
      <c r="A16" s="4">
        <v>5</v>
      </c>
      <c r="B16" s="4" t="s">
        <v>107</v>
      </c>
      <c r="C16" s="4" t="s">
        <v>105</v>
      </c>
      <c r="D16" s="4" t="s">
        <v>13</v>
      </c>
      <c r="E16" s="24">
        <v>250000000</v>
      </c>
      <c r="F16" s="20">
        <v>2415.3000000000002</v>
      </c>
      <c r="G16" s="21">
        <v>0.10249999999999999</v>
      </c>
      <c r="H16" s="22">
        <v>41400</v>
      </c>
      <c r="J16" s="21" t="s">
        <v>106</v>
      </c>
      <c r="K16" s="5">
        <v>5.9500000000000004E-2</v>
      </c>
    </row>
    <row r="17" spans="1:11" ht="12.75" customHeight="1">
      <c r="A17" s="4">
        <v>6</v>
      </c>
      <c r="B17" s="4" t="s">
        <v>110</v>
      </c>
      <c r="C17" s="4" t="s">
        <v>108</v>
      </c>
      <c r="D17" s="4" t="s">
        <v>16</v>
      </c>
      <c r="E17" s="24">
        <v>200000000</v>
      </c>
      <c r="F17" s="20">
        <v>1958.4480000000001</v>
      </c>
      <c r="G17" s="21">
        <v>8.3100000000000007E-2</v>
      </c>
      <c r="H17" s="22">
        <v>41361</v>
      </c>
      <c r="J17" s="21" t="s">
        <v>109</v>
      </c>
      <c r="K17" s="5">
        <v>4.2800000000000005E-2</v>
      </c>
    </row>
    <row r="18" spans="1:11" ht="12.75" customHeight="1">
      <c r="A18" s="4">
        <v>7</v>
      </c>
      <c r="B18" s="4" t="s">
        <v>83</v>
      </c>
      <c r="C18" s="4" t="s">
        <v>76</v>
      </c>
      <c r="D18" s="4" t="s">
        <v>16</v>
      </c>
      <c r="E18" s="24">
        <v>180000000</v>
      </c>
      <c r="F18" s="20">
        <v>1776.5981999999999</v>
      </c>
      <c r="G18" s="21">
        <v>7.5399999999999995E-2</v>
      </c>
      <c r="H18" s="22">
        <v>41330</v>
      </c>
      <c r="J18" s="21" t="s">
        <v>111</v>
      </c>
      <c r="K18" s="5">
        <v>4.1700000000000001E-2</v>
      </c>
    </row>
    <row r="19" spans="1:11" ht="12.75" customHeight="1">
      <c r="A19" s="4">
        <v>8</v>
      </c>
      <c r="B19" s="4" t="s">
        <v>114</v>
      </c>
      <c r="C19" s="4" t="s">
        <v>112</v>
      </c>
      <c r="D19" s="4" t="s">
        <v>104</v>
      </c>
      <c r="E19" s="24">
        <v>150000000</v>
      </c>
      <c r="F19" s="20">
        <v>1475.6849999999999</v>
      </c>
      <c r="G19" s="21">
        <v>6.2600000000000003E-2</v>
      </c>
      <c r="H19" s="22">
        <v>41337</v>
      </c>
      <c r="J19" s="21" t="s">
        <v>113</v>
      </c>
      <c r="K19" s="5">
        <v>2.1400000000000002E-2</v>
      </c>
    </row>
    <row r="20" spans="1:11" ht="12.75" customHeight="1">
      <c r="A20" s="4">
        <v>9</v>
      </c>
      <c r="B20" s="4" t="s">
        <v>116</v>
      </c>
      <c r="C20" s="4" t="s">
        <v>52</v>
      </c>
      <c r="D20" s="4" t="s">
        <v>13</v>
      </c>
      <c r="E20" s="24">
        <v>150000000</v>
      </c>
      <c r="F20" s="20">
        <v>1405.3395</v>
      </c>
      <c r="G20" s="21">
        <v>5.9699999999999996E-2</v>
      </c>
      <c r="H20" s="22">
        <v>41534</v>
      </c>
      <c r="J20" s="21" t="s">
        <v>115</v>
      </c>
      <c r="K20" s="5">
        <v>2.1299999999999999E-2</v>
      </c>
    </row>
    <row r="21" spans="1:11" ht="12.75" customHeight="1">
      <c r="A21" s="4">
        <v>10</v>
      </c>
      <c r="B21" s="4" t="s">
        <v>118</v>
      </c>
      <c r="C21" s="4" t="s">
        <v>117</v>
      </c>
      <c r="D21" s="4" t="s">
        <v>16</v>
      </c>
      <c r="E21" s="24">
        <v>70000000</v>
      </c>
      <c r="F21" s="20">
        <v>680.62469999999996</v>
      </c>
      <c r="G21" s="21">
        <v>2.8900000000000002E-2</v>
      </c>
      <c r="H21" s="22">
        <v>41376</v>
      </c>
      <c r="J21" s="21" t="s">
        <v>33</v>
      </c>
      <c r="K21" s="5">
        <v>1.89E-2</v>
      </c>
    </row>
    <row r="22" spans="1:11" ht="12.75" customHeight="1">
      <c r="A22" s="4">
        <v>11</v>
      </c>
      <c r="B22" s="4" t="s">
        <v>75</v>
      </c>
      <c r="C22" s="4" t="s">
        <v>74</v>
      </c>
      <c r="D22" s="4" t="s">
        <v>13</v>
      </c>
      <c r="E22" s="24">
        <v>50000000</v>
      </c>
      <c r="F22" s="20">
        <v>495.98250000000002</v>
      </c>
      <c r="G22" s="21">
        <v>2.1099999999999997E-2</v>
      </c>
      <c r="H22" s="22">
        <v>41309</v>
      </c>
      <c r="J22" s="21" t="s">
        <v>39</v>
      </c>
      <c r="K22" s="5">
        <v>7.3000000000000001E-3</v>
      </c>
    </row>
    <row r="23" spans="1:11" ht="12.75" customHeight="1">
      <c r="A23" s="4">
        <v>12</v>
      </c>
      <c r="B23" s="4" t="s">
        <v>80</v>
      </c>
      <c r="C23" s="4" t="s">
        <v>78</v>
      </c>
      <c r="D23" s="4" t="s">
        <v>25</v>
      </c>
      <c r="E23" s="24">
        <v>30000000</v>
      </c>
      <c r="F23" s="20">
        <v>298.41269999999997</v>
      </c>
      <c r="G23" s="21">
        <v>1.2699999999999999E-2</v>
      </c>
      <c r="H23" s="22">
        <v>41297</v>
      </c>
      <c r="J23" s="21"/>
    </row>
    <row r="24" spans="1:11" ht="12.75" customHeight="1">
      <c r="A24" s="28"/>
      <c r="B24" s="28"/>
      <c r="C24" s="29" t="s">
        <v>48</v>
      </c>
      <c r="D24" s="29"/>
      <c r="E24" s="29"/>
      <c r="F24" s="30">
        <f>SUM(F15:F23)</f>
        <v>12962.638100000002</v>
      </c>
      <c r="G24" s="31">
        <f>SUM(G15:G23)</f>
        <v>0.55030000000000001</v>
      </c>
      <c r="H24" s="32"/>
      <c r="I24" s="33"/>
    </row>
    <row r="25" spans="1:11" ht="12.75" customHeight="1">
      <c r="F25" s="20"/>
      <c r="G25" s="21"/>
      <c r="H25" s="22"/>
    </row>
    <row r="26" spans="1:11" ht="12.75" customHeight="1">
      <c r="C26" s="23" t="s">
        <v>119</v>
      </c>
      <c r="F26" s="20"/>
      <c r="G26" s="21"/>
      <c r="H26" s="22"/>
    </row>
    <row r="27" spans="1:11" ht="12.75" customHeight="1">
      <c r="A27" s="4">
        <v>13</v>
      </c>
      <c r="B27" s="4" t="s">
        <v>121</v>
      </c>
      <c r="C27" s="4" t="s">
        <v>120</v>
      </c>
      <c r="D27" s="4" t="s">
        <v>111</v>
      </c>
      <c r="E27" s="34">
        <v>100000000</v>
      </c>
      <c r="F27" s="20">
        <v>982.58600000000001</v>
      </c>
      <c r="G27" s="21">
        <v>4.1700000000000001E-2</v>
      </c>
      <c r="H27" s="22">
        <v>41354</v>
      </c>
    </row>
    <row r="28" spans="1:11" ht="12.75" customHeight="1">
      <c r="A28" s="28"/>
      <c r="B28" s="28"/>
      <c r="C28" s="29" t="s">
        <v>48</v>
      </c>
      <c r="D28" s="29"/>
      <c r="E28" s="29"/>
      <c r="F28" s="30">
        <f>SUM(F27:F27)</f>
        <v>982.58600000000001</v>
      </c>
      <c r="G28" s="31">
        <f>SUM(G27:G27)</f>
        <v>4.1700000000000001E-2</v>
      </c>
      <c r="H28" s="32"/>
      <c r="I28" s="33"/>
    </row>
    <row r="29" spans="1:11" ht="12.75" customHeight="1">
      <c r="F29" s="20"/>
      <c r="G29" s="21"/>
      <c r="H29" s="22"/>
    </row>
    <row r="30" spans="1:11" ht="12.75" customHeight="1">
      <c r="C30" s="23" t="s">
        <v>84</v>
      </c>
      <c r="F30" s="20"/>
      <c r="G30" s="21"/>
      <c r="H30" s="22"/>
    </row>
    <row r="31" spans="1:11" ht="12.75" customHeight="1">
      <c r="C31" s="23" t="s">
        <v>85</v>
      </c>
      <c r="F31" s="20"/>
      <c r="G31" s="21"/>
      <c r="H31" s="22"/>
    </row>
    <row r="32" spans="1:11" ht="12.75" customHeight="1">
      <c r="A32" s="4">
        <v>14</v>
      </c>
      <c r="B32" s="4" t="s">
        <v>123</v>
      </c>
      <c r="C32" s="4" t="s">
        <v>122</v>
      </c>
      <c r="D32" s="4" t="s">
        <v>103</v>
      </c>
      <c r="E32" s="34">
        <v>150000000</v>
      </c>
      <c r="F32" s="20">
        <v>1503.6555000000001</v>
      </c>
      <c r="G32" s="21">
        <v>6.3799999999999996E-2</v>
      </c>
      <c r="H32" s="22">
        <v>41981</v>
      </c>
    </row>
    <row r="33" spans="1:9" ht="12.75" customHeight="1">
      <c r="A33" s="4">
        <v>15</v>
      </c>
      <c r="B33" s="4" t="s">
        <v>125</v>
      </c>
      <c r="C33" s="4" t="s">
        <v>124</v>
      </c>
      <c r="D33" s="4" t="s">
        <v>106</v>
      </c>
      <c r="E33" s="34">
        <v>140000000</v>
      </c>
      <c r="F33" s="20">
        <v>1400.6314</v>
      </c>
      <c r="G33" s="21">
        <v>5.9500000000000004E-2</v>
      </c>
      <c r="H33" s="22">
        <v>41338</v>
      </c>
    </row>
    <row r="34" spans="1:9" ht="12.75" customHeight="1">
      <c r="A34" s="4">
        <v>16</v>
      </c>
      <c r="B34" s="4" t="s">
        <v>127</v>
      </c>
      <c r="C34" s="4" t="s">
        <v>126</v>
      </c>
      <c r="D34" s="4" t="s">
        <v>109</v>
      </c>
      <c r="E34" s="34">
        <v>100000000</v>
      </c>
      <c r="F34" s="20">
        <v>1007.5940000000001</v>
      </c>
      <c r="G34" s="21">
        <v>4.2800000000000005E-2</v>
      </c>
      <c r="H34" s="22">
        <v>42121</v>
      </c>
    </row>
    <row r="35" spans="1:9" ht="12.75" customHeight="1">
      <c r="A35" s="4">
        <v>17</v>
      </c>
      <c r="B35" s="4" t="s">
        <v>129</v>
      </c>
      <c r="C35" s="4" t="s">
        <v>128</v>
      </c>
      <c r="D35" s="4" t="s">
        <v>103</v>
      </c>
      <c r="E35" s="34">
        <v>100000000</v>
      </c>
      <c r="F35" s="20">
        <v>1003.097</v>
      </c>
      <c r="G35" s="21">
        <v>4.2599999999999999E-2</v>
      </c>
      <c r="H35" s="22">
        <v>41432</v>
      </c>
    </row>
    <row r="36" spans="1:9" ht="12.75" customHeight="1">
      <c r="A36" s="4">
        <v>18</v>
      </c>
      <c r="B36" s="4" t="s">
        <v>130</v>
      </c>
      <c r="C36" s="4" t="s">
        <v>122</v>
      </c>
      <c r="D36" s="4" t="s">
        <v>103</v>
      </c>
      <c r="E36" s="34">
        <v>50000000</v>
      </c>
      <c r="F36" s="20">
        <v>503.92500000000001</v>
      </c>
      <c r="G36" s="21">
        <v>2.1400000000000002E-2</v>
      </c>
      <c r="H36" s="22">
        <v>41897</v>
      </c>
    </row>
    <row r="37" spans="1:9" ht="12.75" customHeight="1">
      <c r="A37" s="4">
        <v>19</v>
      </c>
      <c r="B37" s="4" t="s">
        <v>131</v>
      </c>
      <c r="C37" s="4" t="s">
        <v>74</v>
      </c>
      <c r="D37" s="4" t="s">
        <v>113</v>
      </c>
      <c r="E37" s="34">
        <v>50000000</v>
      </c>
      <c r="F37" s="20">
        <v>503.4325</v>
      </c>
      <c r="G37" s="21">
        <v>2.1400000000000002E-2</v>
      </c>
      <c r="H37" s="22">
        <v>41901</v>
      </c>
    </row>
    <row r="38" spans="1:9" ht="12.75" customHeight="1">
      <c r="A38" s="4">
        <v>20</v>
      </c>
      <c r="B38" s="4" t="s">
        <v>132</v>
      </c>
      <c r="C38" s="4" t="s">
        <v>122</v>
      </c>
      <c r="D38" s="4" t="s">
        <v>103</v>
      </c>
      <c r="E38" s="34">
        <v>50000000</v>
      </c>
      <c r="F38" s="20">
        <v>503.24349999999998</v>
      </c>
      <c r="G38" s="21">
        <v>2.1400000000000002E-2</v>
      </c>
      <c r="H38" s="22">
        <v>41867</v>
      </c>
    </row>
    <row r="39" spans="1:9" ht="12.75" customHeight="1">
      <c r="A39" s="4">
        <v>21</v>
      </c>
      <c r="B39" s="4" t="s">
        <v>134</v>
      </c>
      <c r="C39" s="4" t="s">
        <v>133</v>
      </c>
      <c r="D39" s="4" t="s">
        <v>115</v>
      </c>
      <c r="E39" s="34">
        <v>50000000</v>
      </c>
      <c r="F39" s="20">
        <v>501.53949999999998</v>
      </c>
      <c r="G39" s="21">
        <v>2.1299999999999999E-2</v>
      </c>
      <c r="H39" s="22">
        <v>41879</v>
      </c>
    </row>
    <row r="40" spans="1:9" ht="12.75" customHeight="1">
      <c r="A40" s="4">
        <v>22</v>
      </c>
      <c r="B40" s="4" t="s">
        <v>135</v>
      </c>
      <c r="C40" s="4" t="s">
        <v>108</v>
      </c>
      <c r="D40" s="4" t="s">
        <v>33</v>
      </c>
      <c r="E40" s="34">
        <v>45000000</v>
      </c>
      <c r="F40" s="20">
        <v>446.38200000000001</v>
      </c>
      <c r="G40" s="21">
        <v>1.89E-2</v>
      </c>
      <c r="H40" s="22">
        <v>41397</v>
      </c>
    </row>
    <row r="41" spans="1:9" ht="12.75" customHeight="1">
      <c r="A41" s="28"/>
      <c r="B41" s="28"/>
      <c r="C41" s="29" t="s">
        <v>48</v>
      </c>
      <c r="D41" s="29"/>
      <c r="E41" s="56"/>
      <c r="F41" s="30">
        <f>SUM(F32:F40)</f>
        <v>7373.500399999999</v>
      </c>
      <c r="G41" s="31">
        <f>SUM(G32:G40)</f>
        <v>0.31310000000000004</v>
      </c>
      <c r="H41" s="32"/>
      <c r="I41" s="33"/>
    </row>
    <row r="42" spans="1:9" ht="12.75" customHeight="1">
      <c r="F42" s="20"/>
      <c r="G42" s="21"/>
      <c r="H42" s="22"/>
    </row>
    <row r="43" spans="1:9" ht="12.75" customHeight="1">
      <c r="C43" s="23" t="s">
        <v>93</v>
      </c>
      <c r="F43" s="20">
        <v>80.980641000000006</v>
      </c>
      <c r="G43" s="21">
        <v>3.4000000000000002E-3</v>
      </c>
      <c r="H43" s="22"/>
    </row>
    <row r="44" spans="1:9" ht="12.75" customHeight="1">
      <c r="A44" s="28"/>
      <c r="B44" s="28"/>
      <c r="C44" s="29" t="s">
        <v>48</v>
      </c>
      <c r="D44" s="29"/>
      <c r="E44" s="29"/>
      <c r="F44" s="30">
        <f>SUM(F43:F43)</f>
        <v>80.980641000000006</v>
      </c>
      <c r="G44" s="31">
        <f>SUM(G43:G43)</f>
        <v>3.4000000000000002E-3</v>
      </c>
      <c r="H44" s="32"/>
      <c r="I44" s="33"/>
    </row>
    <row r="45" spans="1:9" ht="12.75" customHeight="1">
      <c r="F45" s="20"/>
      <c r="G45" s="21"/>
      <c r="H45" s="22"/>
    </row>
    <row r="46" spans="1:9" ht="12.75" customHeight="1">
      <c r="C46" s="23" t="s">
        <v>94</v>
      </c>
      <c r="F46" s="20"/>
      <c r="G46" s="21"/>
      <c r="H46" s="22"/>
    </row>
    <row r="47" spans="1:9" ht="12.75" customHeight="1">
      <c r="C47" s="23" t="s">
        <v>95</v>
      </c>
      <c r="F47" s="20">
        <v>91.976411999999996</v>
      </c>
      <c r="G47" s="21">
        <v>3.9000000000000003E-3</v>
      </c>
      <c r="H47" s="22"/>
    </row>
    <row r="48" spans="1:9" ht="12.75" customHeight="1">
      <c r="A48" s="28"/>
      <c r="B48" s="28"/>
      <c r="C48" s="29" t="s">
        <v>48</v>
      </c>
      <c r="D48" s="29"/>
      <c r="E48" s="29"/>
      <c r="F48" s="30">
        <f>SUM(F47:F47)</f>
        <v>91.976411999999996</v>
      </c>
      <c r="G48" s="31">
        <f>SUM(G47:G47)</f>
        <v>3.9000000000000003E-3</v>
      </c>
      <c r="H48" s="32"/>
      <c r="I48" s="33"/>
    </row>
    <row r="49" spans="1:9" ht="12.75" customHeight="1">
      <c r="A49" s="2"/>
      <c r="B49" s="2"/>
      <c r="C49" s="35" t="s">
        <v>96</v>
      </c>
      <c r="D49" s="35"/>
      <c r="E49" s="35"/>
      <c r="F49" s="36">
        <f>SUM(F12,F24,F28,F41,F44,F48)</f>
        <v>23556.089252999998</v>
      </c>
      <c r="G49" s="37">
        <f>SUM(G12,G24,G28,G41,G44,G48)</f>
        <v>1</v>
      </c>
      <c r="H49" s="38"/>
      <c r="I49" s="39"/>
    </row>
    <row r="50" spans="1:9" ht="12.75" customHeight="1"/>
    <row r="51" spans="1:9" ht="12.75" customHeight="1">
      <c r="C51" s="23" t="s">
        <v>97</v>
      </c>
    </row>
    <row r="52" spans="1:9" ht="12.75" customHeight="1">
      <c r="C52" s="23" t="s">
        <v>326</v>
      </c>
    </row>
    <row r="53" spans="1:9" ht="12.75" customHeight="1">
      <c r="C53" s="23"/>
    </row>
    <row r="54" spans="1:9" ht="12.75" customHeight="1">
      <c r="C54" s="40" t="s">
        <v>329</v>
      </c>
      <c r="D54" s="40"/>
      <c r="E54" s="40"/>
    </row>
    <row r="55" spans="1:9" ht="12.75" customHeight="1">
      <c r="C55" s="40" t="s">
        <v>330</v>
      </c>
      <c r="D55" s="41" t="s">
        <v>331</v>
      </c>
      <c r="E55" s="40"/>
    </row>
    <row r="56" spans="1:9" ht="12.75" customHeight="1">
      <c r="C56" s="40" t="s">
        <v>332</v>
      </c>
      <c r="D56" s="40"/>
      <c r="E56" s="40"/>
    </row>
    <row r="57" spans="1:9" ht="12.75" customHeight="1">
      <c r="C57" s="42" t="s">
        <v>333</v>
      </c>
      <c r="D57" s="43">
        <v>1214.4490000000001</v>
      </c>
      <c r="E57" s="40"/>
    </row>
    <row r="58" spans="1:9" ht="12.75" customHeight="1">
      <c r="C58" s="42" t="s">
        <v>334</v>
      </c>
      <c r="D58" s="43">
        <v>1001</v>
      </c>
      <c r="E58" s="40"/>
    </row>
    <row r="59" spans="1:9" ht="12.75" customHeight="1">
      <c r="C59" s="42" t="s">
        <v>335</v>
      </c>
      <c r="D59" s="43">
        <v>1000.7826</v>
      </c>
      <c r="E59" s="40"/>
    </row>
    <row r="60" spans="1:9" ht="12.75" customHeight="1">
      <c r="C60" s="42" t="s">
        <v>336</v>
      </c>
      <c r="D60" s="43">
        <v>1001.046</v>
      </c>
      <c r="E60" s="40"/>
    </row>
    <row r="61" spans="1:9" ht="12.75" customHeight="1">
      <c r="C61" s="42" t="s">
        <v>337</v>
      </c>
      <c r="D61" s="43">
        <v>1000.7828</v>
      </c>
      <c r="E61" s="40"/>
    </row>
    <row r="62" spans="1:9" ht="12.75" customHeight="1">
      <c r="C62" s="42" t="s">
        <v>338</v>
      </c>
      <c r="D62" s="44"/>
      <c r="E62" s="40"/>
    </row>
    <row r="63" spans="1:9" ht="12.75" customHeight="1">
      <c r="C63" s="42" t="s">
        <v>333</v>
      </c>
      <c r="D63" s="43">
        <v>1223.8234150000001</v>
      </c>
      <c r="E63" s="40"/>
    </row>
    <row r="64" spans="1:9" ht="12.75" customHeight="1">
      <c r="C64" s="42" t="s">
        <v>334</v>
      </c>
      <c r="D64" s="43">
        <v>1001.000001</v>
      </c>
      <c r="E64" s="40"/>
    </row>
    <row r="65" spans="3:5" ht="12.75" customHeight="1">
      <c r="C65" s="42" t="s">
        <v>335</v>
      </c>
      <c r="D65" s="43">
        <v>1001.3153150000001</v>
      </c>
      <c r="E65" s="40"/>
    </row>
    <row r="66" spans="3:5" ht="12.75" customHeight="1">
      <c r="C66" s="42" t="s">
        <v>336</v>
      </c>
      <c r="D66" s="43">
        <v>1001.414123</v>
      </c>
      <c r="E66" s="40"/>
    </row>
    <row r="67" spans="3:5" ht="12.75" customHeight="1">
      <c r="C67" s="42" t="s">
        <v>337</v>
      </c>
      <c r="D67" s="43">
        <v>1001.083106</v>
      </c>
      <c r="E67" s="40"/>
    </row>
    <row r="68" spans="3:5" ht="12.75" customHeight="1">
      <c r="C68" s="40" t="s">
        <v>339</v>
      </c>
      <c r="D68" s="57" t="s">
        <v>331</v>
      </c>
      <c r="E68" s="40"/>
    </row>
    <row r="69" spans="3:5" ht="12.75" customHeight="1">
      <c r="C69" s="58" t="s">
        <v>340</v>
      </c>
      <c r="D69" s="57" t="s">
        <v>331</v>
      </c>
      <c r="E69" s="40"/>
    </row>
    <row r="70" spans="3:5" ht="12.75" customHeight="1">
      <c r="C70" s="40" t="s">
        <v>341</v>
      </c>
      <c r="D70" s="57" t="s">
        <v>331</v>
      </c>
      <c r="E70" s="40"/>
    </row>
    <row r="71" spans="3:5" ht="12.75" customHeight="1">
      <c r="C71" s="40" t="s">
        <v>342</v>
      </c>
      <c r="D71" s="41" t="s">
        <v>397</v>
      </c>
      <c r="E71" s="40"/>
    </row>
    <row r="72" spans="3:5" ht="12.75" customHeight="1">
      <c r="C72" s="40" t="s">
        <v>343</v>
      </c>
      <c r="D72" s="3"/>
      <c r="E72" s="40"/>
    </row>
    <row r="73" spans="3:5" ht="12.75" customHeight="1">
      <c r="C73" s="47" t="s">
        <v>344</v>
      </c>
      <c r="D73" s="48" t="s">
        <v>345</v>
      </c>
      <c r="E73" s="48" t="s">
        <v>346</v>
      </c>
    </row>
    <row r="74" spans="3:5" ht="12.75" customHeight="1">
      <c r="C74" s="42" t="s">
        <v>347</v>
      </c>
      <c r="D74" s="49">
        <v>6.747312</v>
      </c>
      <c r="E74" s="49">
        <v>5.783131</v>
      </c>
    </row>
    <row r="75" spans="3:5" ht="12.75" customHeight="1">
      <c r="C75" s="42" t="s">
        <v>348</v>
      </c>
      <c r="D75" s="50">
        <f>1.790393+1.685598+1.393536+1.406189</f>
        <v>6.2757159999999992</v>
      </c>
      <c r="E75" s="50">
        <f>1.534548+1.444728+1.194401+1.205246</f>
        <v>5.3789229999999995</v>
      </c>
    </row>
    <row r="76" spans="3:5" ht="12.75" customHeight="1">
      <c r="C76" s="42" t="s">
        <v>349</v>
      </c>
      <c r="D76" s="50">
        <f>3.653142+2.775524</f>
        <v>6.4286659999999998</v>
      </c>
      <c r="E76" s="50">
        <f>3.131112+2.378904</f>
        <v>5.5100160000000002</v>
      </c>
    </row>
    <row r="77" spans="3:5" ht="12.75" customHeight="1">
      <c r="C77" s="51" t="s">
        <v>350</v>
      </c>
      <c r="D77" s="50">
        <v>6.498132</v>
      </c>
      <c r="E77" s="50">
        <v>5.5695560000000004</v>
      </c>
    </row>
    <row r="78" spans="3:5" ht="12.75" customHeight="1">
      <c r="C78" s="53" t="s">
        <v>351</v>
      </c>
      <c r="D78" s="50"/>
      <c r="E78" s="50"/>
    </row>
    <row r="79" spans="3:5" ht="12.75" customHeight="1">
      <c r="C79" s="54" t="s">
        <v>352</v>
      </c>
      <c r="D79" s="55"/>
      <c r="E79" s="55"/>
    </row>
    <row r="80" spans="3:5" ht="12.75" customHeight="1"/>
    <row r="81" ht="12.75" customHeight="1"/>
    <row r="82" ht="12.75" customHeight="1"/>
  </sheetData>
  <mergeCells count="1">
    <mergeCell ref="C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L105"/>
  <sheetViews>
    <sheetView workbookViewId="0">
      <selection activeCell="D18" sqref="D18"/>
    </sheetView>
  </sheetViews>
  <sheetFormatPr defaultColWidth="9.140625" defaultRowHeight="11.25"/>
  <cols>
    <col min="1" max="1" width="7.5703125" style="4" customWidth="1"/>
    <col min="2" max="2" width="16.140625" style="4" customWidth="1"/>
    <col min="3" max="3" width="60.140625" style="4" customWidth="1"/>
    <col min="4" max="4" width="22.42578125" style="4" customWidth="1"/>
    <col min="5" max="5" width="11.42578125" style="4" customWidth="1"/>
    <col min="6" max="6" width="23.5703125" style="4" customWidth="1"/>
    <col min="7" max="7" width="15.140625" style="4" customWidth="1"/>
    <col min="8" max="8" width="13" style="4" customWidth="1"/>
    <col min="9" max="9" width="14.5703125" style="3" customWidth="1"/>
    <col min="10" max="10" width="22.42578125" style="4" hidden="1" customWidth="1"/>
    <col min="11" max="11" width="9.140625" style="5" hidden="1" customWidth="1"/>
    <col min="12" max="12" width="14.7109375" style="3" hidden="1" customWidth="1"/>
    <col min="13" max="16384" width="9.140625" style="4"/>
  </cols>
  <sheetData>
    <row r="1" spans="1:12">
      <c r="A1" s="1"/>
      <c r="B1" s="1"/>
      <c r="C1" s="85" t="s">
        <v>136</v>
      </c>
      <c r="D1" s="85"/>
      <c r="E1" s="85"/>
      <c r="F1" s="85"/>
      <c r="G1" s="85"/>
      <c r="H1" s="2"/>
    </row>
    <row r="2" spans="1:12">
      <c r="A2" s="6" t="s">
        <v>1</v>
      </c>
      <c r="B2" s="6"/>
      <c r="C2" s="7" t="s">
        <v>2</v>
      </c>
      <c r="D2" s="8"/>
      <c r="E2" s="8"/>
      <c r="F2" s="9"/>
      <c r="G2" s="10"/>
      <c r="H2" s="11"/>
    </row>
    <row r="3" spans="1:12" ht="15.75" customHeight="1">
      <c r="A3" s="12"/>
      <c r="B3" s="12"/>
      <c r="C3" s="13"/>
      <c r="D3" s="6"/>
      <c r="E3" s="6"/>
      <c r="F3" s="9"/>
      <c r="G3" s="10"/>
      <c r="H3" s="11"/>
    </row>
    <row r="4" spans="1:12" ht="22.5">
      <c r="A4" s="14" t="s">
        <v>3</v>
      </c>
      <c r="B4" s="14" t="s">
        <v>9</v>
      </c>
      <c r="C4" s="15" t="s">
        <v>4</v>
      </c>
      <c r="D4" s="15" t="s">
        <v>5</v>
      </c>
      <c r="E4" s="15" t="s">
        <v>327</v>
      </c>
      <c r="F4" s="16" t="s">
        <v>6</v>
      </c>
      <c r="G4" s="17" t="s">
        <v>7</v>
      </c>
      <c r="H4" s="18" t="s">
        <v>8</v>
      </c>
      <c r="I4" s="19"/>
      <c r="L4" s="19"/>
    </row>
    <row r="5" spans="1:12" ht="12.75" customHeight="1">
      <c r="F5" s="20"/>
      <c r="G5" s="21"/>
      <c r="H5" s="22"/>
    </row>
    <row r="6" spans="1:12" ht="12.75" customHeight="1">
      <c r="F6" s="20"/>
      <c r="G6" s="21"/>
      <c r="H6" s="22"/>
    </row>
    <row r="7" spans="1:12" ht="12.75" customHeight="1">
      <c r="C7" s="23" t="s">
        <v>137</v>
      </c>
      <c r="F7" s="20"/>
      <c r="G7" s="21"/>
      <c r="H7" s="22"/>
    </row>
    <row r="8" spans="1:12" ht="12.75" customHeight="1">
      <c r="C8" s="23" t="s">
        <v>85</v>
      </c>
      <c r="F8" s="20"/>
      <c r="G8" s="21"/>
      <c r="H8" s="22"/>
    </row>
    <row r="9" spans="1:12" ht="12.75" customHeight="1">
      <c r="A9" s="4">
        <v>1</v>
      </c>
      <c r="B9" s="4" t="s">
        <v>140</v>
      </c>
      <c r="C9" s="4" t="s">
        <v>138</v>
      </c>
      <c r="D9" s="4" t="s">
        <v>139</v>
      </c>
      <c r="E9" s="24">
        <v>94000</v>
      </c>
      <c r="F9" s="20">
        <v>269.59199999999998</v>
      </c>
      <c r="G9" s="21">
        <v>7.7100000000000002E-2</v>
      </c>
      <c r="H9" s="22"/>
    </row>
    <row r="10" spans="1:12" ht="12.75" customHeight="1">
      <c r="A10" s="4">
        <v>2</v>
      </c>
      <c r="B10" s="4" t="s">
        <v>142</v>
      </c>
      <c r="C10" s="4" t="s">
        <v>88</v>
      </c>
      <c r="D10" s="4" t="s">
        <v>141</v>
      </c>
      <c r="E10" s="24">
        <v>19700</v>
      </c>
      <c r="F10" s="20">
        <v>224.23525000000001</v>
      </c>
      <c r="G10" s="21">
        <v>6.4199999999999993E-2</v>
      </c>
      <c r="H10" s="22"/>
      <c r="J10" s="26" t="s">
        <v>17</v>
      </c>
      <c r="K10" s="27" t="s">
        <v>18</v>
      </c>
    </row>
    <row r="11" spans="1:12" ht="12.75" customHeight="1">
      <c r="A11" s="4">
        <v>3</v>
      </c>
      <c r="B11" s="4" t="s">
        <v>145</v>
      </c>
      <c r="C11" s="4" t="s">
        <v>143</v>
      </c>
      <c r="D11" s="4" t="s">
        <v>144</v>
      </c>
      <c r="E11" s="24">
        <v>25130</v>
      </c>
      <c r="F11" s="20">
        <v>210.978915</v>
      </c>
      <c r="G11" s="21">
        <v>6.0400000000000002E-2</v>
      </c>
      <c r="H11" s="22"/>
      <c r="J11" s="21" t="s">
        <v>141</v>
      </c>
      <c r="K11" s="5">
        <v>0.22510000000000002</v>
      </c>
    </row>
    <row r="12" spans="1:12" ht="12.75" customHeight="1">
      <c r="A12" s="4">
        <v>4</v>
      </c>
      <c r="B12" s="4" t="s">
        <v>147</v>
      </c>
      <c r="C12" s="4" t="s">
        <v>146</v>
      </c>
      <c r="D12" s="4" t="s">
        <v>141</v>
      </c>
      <c r="E12" s="24">
        <v>28790</v>
      </c>
      <c r="F12" s="20">
        <v>195.36894000000001</v>
      </c>
      <c r="G12" s="21">
        <v>5.5899999999999998E-2</v>
      </c>
      <c r="H12" s="22"/>
      <c r="J12" s="21" t="s">
        <v>139</v>
      </c>
      <c r="K12" s="5">
        <v>0.12380000000000001</v>
      </c>
    </row>
    <row r="13" spans="1:12" ht="12.75" customHeight="1">
      <c r="A13" s="4">
        <v>5</v>
      </c>
      <c r="B13" s="4" t="s">
        <v>151</v>
      </c>
      <c r="C13" s="4" t="s">
        <v>148</v>
      </c>
      <c r="D13" s="4" t="s">
        <v>149</v>
      </c>
      <c r="E13" s="24">
        <v>11000</v>
      </c>
      <c r="F13" s="20">
        <v>176.78649999999999</v>
      </c>
      <c r="G13" s="21">
        <v>5.0599999999999999E-2</v>
      </c>
      <c r="H13" s="22"/>
      <c r="J13" s="21" t="s">
        <v>150</v>
      </c>
      <c r="K13" s="5">
        <v>8.5600000000000009E-2</v>
      </c>
    </row>
    <row r="14" spans="1:12" ht="12.75" customHeight="1">
      <c r="A14" s="4">
        <v>6</v>
      </c>
      <c r="B14" s="4" t="s">
        <v>154</v>
      </c>
      <c r="C14" s="4" t="s">
        <v>76</v>
      </c>
      <c r="D14" s="4" t="s">
        <v>152</v>
      </c>
      <c r="E14" s="24">
        <v>20230</v>
      </c>
      <c r="F14" s="20">
        <v>167.676355</v>
      </c>
      <c r="G14" s="21">
        <v>4.8000000000000001E-2</v>
      </c>
      <c r="H14" s="22"/>
      <c r="J14" s="21" t="s">
        <v>153</v>
      </c>
      <c r="K14" s="5">
        <v>8.1799999999999998E-2</v>
      </c>
    </row>
    <row r="15" spans="1:12" ht="12.75" customHeight="1">
      <c r="A15" s="4">
        <v>7</v>
      </c>
      <c r="B15" s="4" t="s">
        <v>156</v>
      </c>
      <c r="C15" s="4" t="s">
        <v>155</v>
      </c>
      <c r="D15" s="4" t="s">
        <v>150</v>
      </c>
      <c r="E15" s="24">
        <v>28550</v>
      </c>
      <c r="F15" s="20">
        <v>118.26837500000001</v>
      </c>
      <c r="G15" s="21">
        <v>3.3799999999999997E-2</v>
      </c>
      <c r="H15" s="22"/>
      <c r="J15" s="21" t="s">
        <v>144</v>
      </c>
      <c r="K15" s="5">
        <v>7.2499999999999995E-2</v>
      </c>
    </row>
    <row r="16" spans="1:12" ht="12.75" customHeight="1">
      <c r="A16" s="4">
        <v>8</v>
      </c>
      <c r="B16" s="4" t="s">
        <v>159</v>
      </c>
      <c r="C16" s="4" t="s">
        <v>157</v>
      </c>
      <c r="D16" s="4" t="s">
        <v>153</v>
      </c>
      <c r="E16" s="24">
        <v>9220</v>
      </c>
      <c r="F16" s="20">
        <v>115.78937000000001</v>
      </c>
      <c r="G16" s="21">
        <v>3.3099999999999997E-2</v>
      </c>
      <c r="H16" s="22"/>
      <c r="J16" s="21" t="s">
        <v>158</v>
      </c>
      <c r="K16" s="5">
        <v>5.3899999999999997E-2</v>
      </c>
    </row>
    <row r="17" spans="1:11" ht="12.75" customHeight="1">
      <c r="A17" s="4">
        <v>9</v>
      </c>
      <c r="B17" s="4" t="s">
        <v>161</v>
      </c>
      <c r="C17" s="4" t="s">
        <v>160</v>
      </c>
      <c r="D17" s="4" t="s">
        <v>139</v>
      </c>
      <c r="E17" s="24">
        <v>21030</v>
      </c>
      <c r="F17" s="20">
        <v>110.375955</v>
      </c>
      <c r="G17" s="21">
        <v>3.1600000000000003E-2</v>
      </c>
      <c r="H17" s="22"/>
      <c r="J17" s="21" t="s">
        <v>149</v>
      </c>
      <c r="K17" s="5">
        <v>5.0599999999999999E-2</v>
      </c>
    </row>
    <row r="18" spans="1:11" ht="12.75" customHeight="1">
      <c r="A18" s="4">
        <v>10</v>
      </c>
      <c r="B18" s="4" t="s">
        <v>164</v>
      </c>
      <c r="C18" s="4" t="s">
        <v>162</v>
      </c>
      <c r="D18" s="4" t="s">
        <v>163</v>
      </c>
      <c r="E18" s="24">
        <v>92000</v>
      </c>
      <c r="F18" s="20">
        <v>107.364</v>
      </c>
      <c r="G18" s="21">
        <v>3.0699999999999998E-2</v>
      </c>
      <c r="H18" s="22"/>
      <c r="J18" s="21" t="s">
        <v>152</v>
      </c>
      <c r="K18" s="5">
        <v>4.8000000000000001E-2</v>
      </c>
    </row>
    <row r="19" spans="1:11" ht="12.75" customHeight="1">
      <c r="A19" s="4">
        <v>11</v>
      </c>
      <c r="B19" s="4" t="s">
        <v>166</v>
      </c>
      <c r="C19" s="4" t="s">
        <v>165</v>
      </c>
      <c r="D19" s="4" t="s">
        <v>153</v>
      </c>
      <c r="E19" s="24">
        <v>4590</v>
      </c>
      <c r="F19" s="20">
        <v>106.42833</v>
      </c>
      <c r="G19" s="21">
        <v>3.0499999999999999E-2</v>
      </c>
      <c r="H19" s="22"/>
      <c r="J19" s="21" t="s">
        <v>163</v>
      </c>
      <c r="K19" s="5">
        <v>3.9300000000000002E-2</v>
      </c>
    </row>
    <row r="20" spans="1:11" ht="12.75" customHeight="1">
      <c r="A20" s="4">
        <v>12</v>
      </c>
      <c r="B20" s="4" t="s">
        <v>169</v>
      </c>
      <c r="C20" s="4" t="s">
        <v>167</v>
      </c>
      <c r="D20" s="4" t="s">
        <v>150</v>
      </c>
      <c r="E20" s="24">
        <v>14130</v>
      </c>
      <c r="F20" s="20">
        <v>104.03212499999999</v>
      </c>
      <c r="G20" s="21">
        <v>2.98E-2</v>
      </c>
      <c r="H20" s="22"/>
      <c r="J20" s="21" t="s">
        <v>168</v>
      </c>
      <c r="K20" s="5">
        <v>3.6799999999999999E-2</v>
      </c>
    </row>
    <row r="21" spans="1:11" ht="12.75" customHeight="1">
      <c r="A21" s="4">
        <v>13</v>
      </c>
      <c r="B21" s="4" t="s">
        <v>172</v>
      </c>
      <c r="C21" s="4" t="s">
        <v>170</v>
      </c>
      <c r="D21" s="4" t="s">
        <v>141</v>
      </c>
      <c r="E21" s="24">
        <v>4110</v>
      </c>
      <c r="F21" s="20">
        <v>98.044049999999999</v>
      </c>
      <c r="G21" s="21">
        <v>2.81E-2</v>
      </c>
      <c r="H21" s="22"/>
      <c r="J21" s="21" t="s">
        <v>171</v>
      </c>
      <c r="K21" s="5">
        <v>3.5099999999999999E-2</v>
      </c>
    </row>
    <row r="22" spans="1:11" ht="12.75" customHeight="1">
      <c r="A22" s="4">
        <v>14</v>
      </c>
      <c r="B22" s="4" t="s">
        <v>175</v>
      </c>
      <c r="C22" s="4" t="s">
        <v>173</v>
      </c>
      <c r="D22" s="4" t="s">
        <v>158</v>
      </c>
      <c r="E22" s="24">
        <v>29350</v>
      </c>
      <c r="F22" s="20">
        <v>91.762775000000005</v>
      </c>
      <c r="G22" s="21">
        <v>2.63E-2</v>
      </c>
      <c r="H22" s="22"/>
      <c r="J22" s="21" t="s">
        <v>174</v>
      </c>
      <c r="K22" s="5">
        <v>2.7900000000000001E-2</v>
      </c>
    </row>
    <row r="23" spans="1:11" ht="12.75" customHeight="1">
      <c r="A23" s="4">
        <v>15</v>
      </c>
      <c r="B23" s="4" t="s">
        <v>177</v>
      </c>
      <c r="C23" s="4" t="s">
        <v>35</v>
      </c>
      <c r="D23" s="4" t="s">
        <v>141</v>
      </c>
      <c r="E23" s="24">
        <v>18970</v>
      </c>
      <c r="F23" s="20">
        <v>88.030285000000006</v>
      </c>
      <c r="G23" s="21">
        <v>2.52E-2</v>
      </c>
      <c r="H23" s="22"/>
      <c r="J23" s="21" t="s">
        <v>176</v>
      </c>
      <c r="K23" s="5">
        <v>2.5000000000000001E-2</v>
      </c>
    </row>
    <row r="24" spans="1:11" ht="12.75" customHeight="1">
      <c r="A24" s="4">
        <v>16</v>
      </c>
      <c r="B24" s="4" t="s">
        <v>180</v>
      </c>
      <c r="C24" s="4" t="s">
        <v>178</v>
      </c>
      <c r="D24" s="4" t="s">
        <v>171</v>
      </c>
      <c r="E24" s="24">
        <v>19710</v>
      </c>
      <c r="F24" s="20">
        <v>84.457350000000005</v>
      </c>
      <c r="G24" s="21">
        <v>2.4199999999999999E-2</v>
      </c>
      <c r="H24" s="22"/>
      <c r="J24" s="21" t="s">
        <v>179</v>
      </c>
      <c r="K24" s="5">
        <v>2.0899999999999998E-2</v>
      </c>
    </row>
    <row r="25" spans="1:11" ht="12.75" customHeight="1">
      <c r="A25" s="4">
        <v>17</v>
      </c>
      <c r="B25" s="4" t="s">
        <v>182</v>
      </c>
      <c r="C25" s="4" t="s">
        <v>24</v>
      </c>
      <c r="D25" s="4" t="s">
        <v>141</v>
      </c>
      <c r="E25" s="24">
        <v>11550</v>
      </c>
      <c r="F25" s="20">
        <v>75.080775000000003</v>
      </c>
      <c r="G25" s="21">
        <v>2.1499999999999998E-2</v>
      </c>
      <c r="H25" s="22"/>
      <c r="J25" s="21" t="s">
        <v>181</v>
      </c>
      <c r="K25" s="5">
        <v>1.9599999999999999E-2</v>
      </c>
    </row>
    <row r="26" spans="1:11" ht="12.75" customHeight="1">
      <c r="A26" s="4">
        <v>18</v>
      </c>
      <c r="B26" s="4" t="s">
        <v>185</v>
      </c>
      <c r="C26" s="4" t="s">
        <v>183</v>
      </c>
      <c r="D26" s="4" t="s">
        <v>168</v>
      </c>
      <c r="E26" s="24">
        <v>100000</v>
      </c>
      <c r="F26" s="20">
        <v>73.900000000000006</v>
      </c>
      <c r="G26" s="21">
        <v>2.1099999999999997E-2</v>
      </c>
      <c r="H26" s="22"/>
      <c r="J26" s="21" t="s">
        <v>184</v>
      </c>
      <c r="K26" s="5">
        <v>1.66E-2</v>
      </c>
    </row>
    <row r="27" spans="1:11" ht="12.75" customHeight="1">
      <c r="A27" s="4">
        <v>19</v>
      </c>
      <c r="B27" s="4" t="s">
        <v>188</v>
      </c>
      <c r="C27" s="4" t="s">
        <v>186</v>
      </c>
      <c r="D27" s="4" t="s">
        <v>176</v>
      </c>
      <c r="E27" s="24">
        <v>40000</v>
      </c>
      <c r="F27" s="20">
        <v>66.040000000000006</v>
      </c>
      <c r="G27" s="21">
        <v>1.89E-2</v>
      </c>
      <c r="H27" s="22"/>
      <c r="J27" s="21" t="s">
        <v>187</v>
      </c>
      <c r="K27" s="5">
        <v>1.1399999999999999E-2</v>
      </c>
    </row>
    <row r="28" spans="1:11" ht="12.75" customHeight="1">
      <c r="A28" s="4">
        <v>20</v>
      </c>
      <c r="B28" s="4" t="s">
        <v>190</v>
      </c>
      <c r="C28" s="4" t="s">
        <v>189</v>
      </c>
      <c r="D28" s="4" t="s">
        <v>141</v>
      </c>
      <c r="E28" s="24">
        <v>38760</v>
      </c>
      <c r="F28" s="20">
        <v>64.94238</v>
      </c>
      <c r="G28" s="21">
        <v>1.8600000000000002E-2</v>
      </c>
      <c r="H28" s="22"/>
      <c r="J28" s="21" t="s">
        <v>115</v>
      </c>
      <c r="K28" s="5">
        <v>2.9999999999999997E-4</v>
      </c>
    </row>
    <row r="29" spans="1:11" ht="12.75" customHeight="1">
      <c r="A29" s="4">
        <v>21</v>
      </c>
      <c r="B29" s="4" t="s">
        <v>192</v>
      </c>
      <c r="C29" s="4" t="s">
        <v>191</v>
      </c>
      <c r="D29" s="4" t="s">
        <v>158</v>
      </c>
      <c r="E29" s="24">
        <v>6910</v>
      </c>
      <c r="F29" s="20">
        <v>64.377015</v>
      </c>
      <c r="G29" s="21">
        <v>1.84E-2</v>
      </c>
      <c r="H29" s="22"/>
      <c r="J29" s="21" t="s">
        <v>39</v>
      </c>
      <c r="K29" s="5">
        <v>2.58E-2</v>
      </c>
    </row>
    <row r="30" spans="1:11" ht="12.75" customHeight="1">
      <c r="A30" s="4">
        <v>22</v>
      </c>
      <c r="B30" s="4" t="s">
        <v>193</v>
      </c>
      <c r="C30" s="4" t="s">
        <v>64</v>
      </c>
      <c r="D30" s="4" t="s">
        <v>184</v>
      </c>
      <c r="E30" s="24">
        <v>5280</v>
      </c>
      <c r="F30" s="20">
        <v>57.852960000000003</v>
      </c>
      <c r="G30" s="21">
        <v>1.66E-2</v>
      </c>
      <c r="H30" s="22"/>
      <c r="J30" s="21"/>
    </row>
    <row r="31" spans="1:11" ht="12.75" customHeight="1">
      <c r="A31" s="4">
        <v>23</v>
      </c>
      <c r="B31" s="4" t="s">
        <v>195</v>
      </c>
      <c r="C31" s="4" t="s">
        <v>194</v>
      </c>
      <c r="D31" s="4" t="s">
        <v>168</v>
      </c>
      <c r="E31" s="24">
        <v>17340</v>
      </c>
      <c r="F31" s="20">
        <v>54.985140000000001</v>
      </c>
      <c r="G31" s="21">
        <v>1.5700000000000002E-2</v>
      </c>
      <c r="H31" s="22"/>
    </row>
    <row r="32" spans="1:11" ht="12.75" customHeight="1">
      <c r="A32" s="4">
        <v>24</v>
      </c>
      <c r="B32" s="4" t="s">
        <v>197</v>
      </c>
      <c r="C32" s="4" t="s">
        <v>196</v>
      </c>
      <c r="D32" s="4" t="s">
        <v>139</v>
      </c>
      <c r="E32" s="24">
        <v>8789</v>
      </c>
      <c r="F32" s="20">
        <v>52.681266000000001</v>
      </c>
      <c r="G32" s="21">
        <v>1.5100000000000001E-2</v>
      </c>
      <c r="H32" s="22"/>
    </row>
    <row r="33" spans="1:8" ht="12.75" customHeight="1">
      <c r="A33" s="4">
        <v>25</v>
      </c>
      <c r="B33" s="4" t="s">
        <v>199</v>
      </c>
      <c r="C33" s="4" t="s">
        <v>198</v>
      </c>
      <c r="D33" s="4" t="s">
        <v>174</v>
      </c>
      <c r="E33" s="24">
        <v>52920</v>
      </c>
      <c r="F33" s="20">
        <v>51.27948</v>
      </c>
      <c r="G33" s="21">
        <v>1.47E-2</v>
      </c>
      <c r="H33" s="22"/>
    </row>
    <row r="34" spans="1:8" ht="12.75" customHeight="1">
      <c r="A34" s="4">
        <v>26</v>
      </c>
      <c r="B34" s="4" t="s">
        <v>201</v>
      </c>
      <c r="C34" s="4" t="s">
        <v>200</v>
      </c>
      <c r="D34" s="4" t="s">
        <v>174</v>
      </c>
      <c r="E34" s="24">
        <v>23000</v>
      </c>
      <c r="F34" s="20">
        <v>46.207000000000001</v>
      </c>
      <c r="G34" s="21">
        <v>1.32E-2</v>
      </c>
      <c r="H34" s="22"/>
    </row>
    <row r="35" spans="1:8" ht="12.75" customHeight="1">
      <c r="A35" s="4">
        <v>27</v>
      </c>
      <c r="B35" s="4" t="s">
        <v>203</v>
      </c>
      <c r="C35" s="4" t="s">
        <v>202</v>
      </c>
      <c r="D35" s="4" t="s">
        <v>179</v>
      </c>
      <c r="E35" s="24">
        <v>28660</v>
      </c>
      <c r="F35" s="20">
        <v>44.838569999999997</v>
      </c>
      <c r="G35" s="21">
        <v>1.2800000000000001E-2</v>
      </c>
      <c r="H35" s="22"/>
    </row>
    <row r="36" spans="1:8" ht="12.75" customHeight="1">
      <c r="A36" s="4">
        <v>28</v>
      </c>
      <c r="B36" s="4" t="s">
        <v>205</v>
      </c>
      <c r="C36" s="4" t="s">
        <v>204</v>
      </c>
      <c r="D36" s="4" t="s">
        <v>144</v>
      </c>
      <c r="E36" s="24">
        <v>14500</v>
      </c>
      <c r="F36" s="20">
        <v>42.180500000000002</v>
      </c>
      <c r="G36" s="21">
        <v>1.21E-2</v>
      </c>
      <c r="H36" s="22"/>
    </row>
    <row r="37" spans="1:8" ht="12.75" customHeight="1">
      <c r="A37" s="4">
        <v>29</v>
      </c>
      <c r="B37" s="4" t="s">
        <v>207</v>
      </c>
      <c r="C37" s="4" t="s">
        <v>206</v>
      </c>
      <c r="D37" s="4" t="s">
        <v>141</v>
      </c>
      <c r="E37" s="24">
        <v>3000</v>
      </c>
      <c r="F37" s="20">
        <v>40.6965</v>
      </c>
      <c r="G37" s="21">
        <v>1.1599999999999999E-2</v>
      </c>
      <c r="H37" s="22"/>
    </row>
    <row r="38" spans="1:8" ht="12.75" customHeight="1">
      <c r="A38" s="4">
        <v>30</v>
      </c>
      <c r="B38" s="4" t="s">
        <v>209</v>
      </c>
      <c r="C38" s="4" t="s">
        <v>208</v>
      </c>
      <c r="D38" s="4" t="s">
        <v>153</v>
      </c>
      <c r="E38" s="24">
        <v>3600</v>
      </c>
      <c r="F38" s="20">
        <v>40.674599999999998</v>
      </c>
      <c r="G38" s="21">
        <v>1.1599999999999999E-2</v>
      </c>
      <c r="H38" s="22"/>
    </row>
    <row r="39" spans="1:8" ht="12.75" customHeight="1">
      <c r="A39" s="4">
        <v>31</v>
      </c>
      <c r="B39" s="4" t="s">
        <v>211</v>
      </c>
      <c r="C39" s="4" t="s">
        <v>210</v>
      </c>
      <c r="D39" s="4" t="s">
        <v>187</v>
      </c>
      <c r="E39" s="24">
        <v>14730</v>
      </c>
      <c r="F39" s="20">
        <v>39.969855000000003</v>
      </c>
      <c r="G39" s="21">
        <v>1.1399999999999999E-2</v>
      </c>
      <c r="H39" s="22"/>
    </row>
    <row r="40" spans="1:8" ht="12.75" customHeight="1">
      <c r="A40" s="4">
        <v>32</v>
      </c>
      <c r="B40" s="4" t="s">
        <v>213</v>
      </c>
      <c r="C40" s="4" t="s">
        <v>212</v>
      </c>
      <c r="D40" s="4" t="s">
        <v>150</v>
      </c>
      <c r="E40" s="24">
        <v>6300</v>
      </c>
      <c r="F40" s="20">
        <v>38.672550000000001</v>
      </c>
      <c r="G40" s="21">
        <v>1.11E-2</v>
      </c>
      <c r="H40" s="22"/>
    </row>
    <row r="41" spans="1:8" ht="12.75" customHeight="1">
      <c r="A41" s="4">
        <v>33</v>
      </c>
      <c r="B41" s="4" t="s">
        <v>214</v>
      </c>
      <c r="C41" s="4" t="s">
        <v>66</v>
      </c>
      <c r="D41" s="4" t="s">
        <v>171</v>
      </c>
      <c r="E41" s="24">
        <v>8500</v>
      </c>
      <c r="F41" s="20">
        <v>38.067250000000001</v>
      </c>
      <c r="G41" s="21">
        <v>1.09E-2</v>
      </c>
      <c r="H41" s="22"/>
    </row>
    <row r="42" spans="1:8" ht="12.75" customHeight="1">
      <c r="A42" s="4">
        <v>34</v>
      </c>
      <c r="B42" s="4" t="s">
        <v>216</v>
      </c>
      <c r="C42" s="4" t="s">
        <v>215</v>
      </c>
      <c r="D42" s="4" t="s">
        <v>150</v>
      </c>
      <c r="E42" s="24">
        <v>2080</v>
      </c>
      <c r="F42" s="20">
        <v>38.058799999999998</v>
      </c>
      <c r="G42" s="21">
        <v>1.09E-2</v>
      </c>
      <c r="H42" s="22"/>
    </row>
    <row r="43" spans="1:8" ht="12.75" customHeight="1">
      <c r="A43" s="4">
        <v>35</v>
      </c>
      <c r="B43" s="4" t="s">
        <v>218</v>
      </c>
      <c r="C43" s="4" t="s">
        <v>217</v>
      </c>
      <c r="D43" s="4" t="s">
        <v>181</v>
      </c>
      <c r="E43" s="24">
        <v>16000</v>
      </c>
      <c r="F43" s="20">
        <v>35.311999999999998</v>
      </c>
      <c r="G43" s="21">
        <v>1.01E-2</v>
      </c>
      <c r="H43" s="22"/>
    </row>
    <row r="44" spans="1:8" ht="12.75" customHeight="1">
      <c r="A44" s="4">
        <v>36</v>
      </c>
      <c r="B44" s="4" t="s">
        <v>220</v>
      </c>
      <c r="C44" s="4" t="s">
        <v>219</v>
      </c>
      <c r="D44" s="4" t="s">
        <v>181</v>
      </c>
      <c r="E44" s="24">
        <v>102000</v>
      </c>
      <c r="F44" s="20">
        <v>33.15</v>
      </c>
      <c r="G44" s="21">
        <v>9.4999999999999998E-3</v>
      </c>
      <c r="H44" s="22"/>
    </row>
    <row r="45" spans="1:8" ht="12.75" customHeight="1">
      <c r="A45" s="4">
        <v>37</v>
      </c>
      <c r="B45" s="4" t="s">
        <v>222</v>
      </c>
      <c r="C45" s="4" t="s">
        <v>221</v>
      </c>
      <c r="D45" s="4" t="s">
        <v>158</v>
      </c>
      <c r="E45" s="24">
        <v>1700</v>
      </c>
      <c r="F45" s="20">
        <v>32.310200000000002</v>
      </c>
      <c r="G45" s="21">
        <v>9.1999999999999998E-3</v>
      </c>
      <c r="H45" s="22"/>
    </row>
    <row r="46" spans="1:8" ht="12.75" customHeight="1">
      <c r="A46" s="4">
        <v>38</v>
      </c>
      <c r="B46" s="4" t="s">
        <v>224</v>
      </c>
      <c r="C46" s="4" t="s">
        <v>223</v>
      </c>
      <c r="D46" s="4" t="s">
        <v>163</v>
      </c>
      <c r="E46" s="24">
        <v>23040</v>
      </c>
      <c r="F46" s="20">
        <v>30.0672</v>
      </c>
      <c r="G46" s="21">
        <v>8.6E-3</v>
      </c>
      <c r="H46" s="22"/>
    </row>
    <row r="47" spans="1:8" ht="12.75" customHeight="1">
      <c r="A47" s="4">
        <v>39</v>
      </c>
      <c r="B47" s="4" t="s">
        <v>226</v>
      </c>
      <c r="C47" s="4" t="s">
        <v>225</v>
      </c>
      <c r="D47" s="4" t="s">
        <v>179</v>
      </c>
      <c r="E47" s="24">
        <v>5470</v>
      </c>
      <c r="F47" s="20">
        <v>28.474084999999999</v>
      </c>
      <c r="G47" s="21">
        <v>8.1000000000000013E-3</v>
      </c>
      <c r="H47" s="22"/>
    </row>
    <row r="48" spans="1:8" ht="12.75" customHeight="1">
      <c r="A48" s="4">
        <v>40</v>
      </c>
      <c r="B48" s="4" t="s">
        <v>228</v>
      </c>
      <c r="C48" s="4" t="s">
        <v>227</v>
      </c>
      <c r="D48" s="4" t="s">
        <v>153</v>
      </c>
      <c r="E48" s="24">
        <v>16565</v>
      </c>
      <c r="F48" s="20">
        <v>23.124739999999999</v>
      </c>
      <c r="G48" s="21">
        <v>6.6E-3</v>
      </c>
      <c r="H48" s="22"/>
    </row>
    <row r="49" spans="1:9" ht="12.75" customHeight="1">
      <c r="A49" s="4">
        <v>41</v>
      </c>
      <c r="B49" s="4" t="s">
        <v>230</v>
      </c>
      <c r="C49" s="4" t="s">
        <v>229</v>
      </c>
      <c r="D49" s="4" t="s">
        <v>176</v>
      </c>
      <c r="E49" s="24">
        <v>6000</v>
      </c>
      <c r="F49" s="20">
        <v>21.288</v>
      </c>
      <c r="G49" s="21">
        <v>6.0999999999999995E-3</v>
      </c>
      <c r="H49" s="22"/>
    </row>
    <row r="50" spans="1:9" ht="12.75" customHeight="1">
      <c r="A50" s="28"/>
      <c r="B50" s="28"/>
      <c r="C50" s="29" t="s">
        <v>48</v>
      </c>
      <c r="D50" s="29"/>
      <c r="E50" s="29"/>
      <c r="F50" s="30">
        <f>SUM(F9:F49)</f>
        <v>3403.421440999999</v>
      </c>
      <c r="G50" s="31">
        <f>SUM(G9:G49)</f>
        <v>0.97390000000000021</v>
      </c>
      <c r="H50" s="32"/>
      <c r="I50" s="33"/>
    </row>
    <row r="51" spans="1:9" ht="12.75" customHeight="1">
      <c r="F51" s="20"/>
      <c r="G51" s="21"/>
      <c r="H51" s="22"/>
    </row>
    <row r="52" spans="1:9" ht="12.75" customHeight="1">
      <c r="C52" s="23" t="s">
        <v>84</v>
      </c>
      <c r="F52" s="20"/>
      <c r="G52" s="21"/>
      <c r="H52" s="22"/>
    </row>
    <row r="53" spans="1:9" ht="12.75" customHeight="1">
      <c r="C53" s="23" t="s">
        <v>85</v>
      </c>
      <c r="F53" s="20"/>
      <c r="G53" s="21"/>
      <c r="H53" s="22"/>
    </row>
    <row r="54" spans="1:9" ht="12.75" customHeight="1">
      <c r="A54" s="4">
        <v>42</v>
      </c>
      <c r="B54" s="4" t="s">
        <v>231</v>
      </c>
      <c r="C54" s="4" t="s">
        <v>215</v>
      </c>
      <c r="D54" s="4" t="s">
        <v>115</v>
      </c>
      <c r="E54" s="24">
        <v>98400</v>
      </c>
      <c r="F54" s="20">
        <v>0.98556500000000002</v>
      </c>
      <c r="G54" s="21">
        <v>2.9999999999999997E-4</v>
      </c>
      <c r="H54" s="22">
        <v>41722</v>
      </c>
    </row>
    <row r="55" spans="1:9" ht="12.75" customHeight="1">
      <c r="A55" s="28"/>
      <c r="B55" s="28"/>
      <c r="C55" s="29" t="s">
        <v>48</v>
      </c>
      <c r="D55" s="29"/>
      <c r="E55" s="29"/>
      <c r="F55" s="30">
        <f>SUM(F54:F54)</f>
        <v>0.98556500000000002</v>
      </c>
      <c r="G55" s="31">
        <f>SUM(G54:G54)</f>
        <v>2.9999999999999997E-4</v>
      </c>
      <c r="H55" s="32"/>
      <c r="I55" s="33"/>
    </row>
    <row r="56" spans="1:9" ht="12.75" customHeight="1">
      <c r="F56" s="20"/>
      <c r="G56" s="21"/>
      <c r="H56" s="22"/>
    </row>
    <row r="57" spans="1:9" ht="12.75" customHeight="1">
      <c r="C57" s="23" t="s">
        <v>93</v>
      </c>
      <c r="F57" s="20">
        <v>109.97371</v>
      </c>
      <c r="G57" s="21">
        <v>3.15E-2</v>
      </c>
      <c r="H57" s="22"/>
    </row>
    <row r="58" spans="1:9" ht="12.75" customHeight="1">
      <c r="A58" s="28"/>
      <c r="B58" s="28"/>
      <c r="C58" s="29" t="s">
        <v>48</v>
      </c>
      <c r="D58" s="29"/>
      <c r="E58" s="29"/>
      <c r="F58" s="30">
        <f>SUM(F57:F57)</f>
        <v>109.97371</v>
      </c>
      <c r="G58" s="31">
        <f>SUM(G57:G57)</f>
        <v>3.15E-2</v>
      </c>
      <c r="H58" s="32"/>
      <c r="I58" s="33"/>
    </row>
    <row r="59" spans="1:9" ht="12.75" customHeight="1">
      <c r="F59" s="20"/>
      <c r="G59" s="21"/>
      <c r="H59" s="22"/>
    </row>
    <row r="60" spans="1:9" ht="12.75" customHeight="1">
      <c r="C60" s="23" t="s">
        <v>94</v>
      </c>
      <c r="F60" s="20"/>
      <c r="G60" s="21"/>
      <c r="H60" s="22"/>
    </row>
    <row r="61" spans="1:9" ht="12.75" customHeight="1">
      <c r="C61" s="23" t="s">
        <v>95</v>
      </c>
      <c r="F61" s="20">
        <v>-19.425606999999999</v>
      </c>
      <c r="G61" s="21">
        <v>-5.6999999999999993E-3</v>
      </c>
      <c r="H61" s="22"/>
    </row>
    <row r="62" spans="1:9" ht="12.75" customHeight="1">
      <c r="A62" s="28"/>
      <c r="B62" s="28"/>
      <c r="C62" s="29" t="s">
        <v>48</v>
      </c>
      <c r="D62" s="29"/>
      <c r="E62" s="29"/>
      <c r="F62" s="30">
        <f>SUM(F61:F61)</f>
        <v>-19.425606999999999</v>
      </c>
      <c r="G62" s="31">
        <f>SUM(G61:G61)</f>
        <v>-5.6999999999999993E-3</v>
      </c>
      <c r="H62" s="32"/>
      <c r="I62" s="33"/>
    </row>
    <row r="63" spans="1:9" ht="12.75" customHeight="1">
      <c r="A63" s="2"/>
      <c r="B63" s="2"/>
      <c r="C63" s="35" t="s">
        <v>96</v>
      </c>
      <c r="D63" s="35"/>
      <c r="E63" s="35"/>
      <c r="F63" s="36">
        <f>SUM(F50,F55,F58,F62)</f>
        <v>3494.9551089999991</v>
      </c>
      <c r="G63" s="37">
        <f>SUM(G50,G55,G58,G62)</f>
        <v>1.0000000000000002</v>
      </c>
      <c r="H63" s="38"/>
      <c r="I63" s="39"/>
    </row>
    <row r="64" spans="1:9" ht="12.75" customHeight="1"/>
    <row r="65" spans="3:9" ht="12.75" customHeight="1">
      <c r="C65" s="23" t="s">
        <v>97</v>
      </c>
    </row>
    <row r="66" spans="3:9" ht="12.75" customHeight="1">
      <c r="C66" s="23" t="s">
        <v>326</v>
      </c>
    </row>
    <row r="67" spans="3:9" ht="12.75" customHeight="1">
      <c r="C67" s="23" t="s">
        <v>98</v>
      </c>
    </row>
    <row r="68" spans="3:9" ht="12.75" customHeight="1"/>
    <row r="69" spans="3:9" ht="12.75" customHeight="1"/>
    <row r="70" spans="3:9" ht="12.75" customHeight="1">
      <c r="C70" s="40" t="s">
        <v>329</v>
      </c>
      <c r="D70" s="44"/>
      <c r="E70" s="40"/>
      <c r="F70" s="59"/>
      <c r="G70" s="60"/>
      <c r="H70" s="61"/>
      <c r="I70" s="40"/>
    </row>
    <row r="71" spans="3:9" ht="12.75" customHeight="1">
      <c r="C71" s="40" t="s">
        <v>353</v>
      </c>
      <c r="D71" s="44" t="s">
        <v>331</v>
      </c>
      <c r="E71" s="40"/>
      <c r="F71" s="59"/>
      <c r="G71" s="60"/>
      <c r="H71" s="61"/>
      <c r="I71" s="40"/>
    </row>
    <row r="72" spans="3:9" ht="12.75" customHeight="1">
      <c r="C72" s="40" t="s">
        <v>332</v>
      </c>
      <c r="D72" s="44"/>
      <c r="E72" s="40"/>
      <c r="F72" s="59"/>
      <c r="G72" s="60"/>
      <c r="H72" s="61"/>
      <c r="I72" s="40"/>
    </row>
    <row r="73" spans="3:9" ht="12.75" customHeight="1">
      <c r="C73" s="42" t="s">
        <v>333</v>
      </c>
      <c r="D73" s="62">
        <v>9.2899999999999991</v>
      </c>
      <c r="E73" s="40"/>
      <c r="F73" s="59"/>
      <c r="G73" s="60"/>
      <c r="H73" s="61"/>
      <c r="I73" s="40"/>
    </row>
    <row r="74" spans="3:9" ht="12.75" customHeight="1">
      <c r="C74" s="42" t="s">
        <v>354</v>
      </c>
      <c r="D74" s="62">
        <v>9.2899999999999991</v>
      </c>
      <c r="E74" s="40"/>
      <c r="F74" s="59"/>
      <c r="G74" s="60"/>
      <c r="H74" s="61"/>
      <c r="I74" s="40"/>
    </row>
    <row r="75" spans="3:9" ht="12.75" customHeight="1">
      <c r="C75" s="42" t="s">
        <v>338</v>
      </c>
      <c r="D75" s="3"/>
      <c r="E75" s="3"/>
      <c r="F75" s="63"/>
      <c r="G75" s="64"/>
      <c r="H75" s="61"/>
    </row>
    <row r="76" spans="3:9" ht="12.75" customHeight="1">
      <c r="C76" s="42" t="s">
        <v>333</v>
      </c>
      <c r="D76" s="62">
        <v>9.33</v>
      </c>
      <c r="E76" s="3"/>
      <c r="F76" s="59"/>
      <c r="G76" s="60"/>
      <c r="H76" s="61"/>
      <c r="I76" s="40"/>
    </row>
    <row r="77" spans="3:9" ht="12.75" customHeight="1">
      <c r="C77" s="42" t="s">
        <v>354</v>
      </c>
      <c r="D77" s="62">
        <v>9.33</v>
      </c>
      <c r="E77" s="3"/>
      <c r="F77" s="59"/>
      <c r="G77" s="60"/>
      <c r="H77" s="61"/>
      <c r="I77" s="40"/>
    </row>
    <row r="78" spans="3:9" ht="12.75" customHeight="1">
      <c r="C78" s="40" t="s">
        <v>339</v>
      </c>
      <c r="D78" s="57" t="s">
        <v>331</v>
      </c>
      <c r="E78" s="3"/>
      <c r="F78" s="59"/>
      <c r="G78" s="60"/>
      <c r="H78" s="61"/>
      <c r="I78" s="40"/>
    </row>
    <row r="79" spans="3:9" ht="12.75" customHeight="1">
      <c r="C79" s="65" t="s">
        <v>398</v>
      </c>
      <c r="D79" s="3"/>
      <c r="E79" s="65"/>
      <c r="F79" s="3"/>
      <c r="G79" s="3"/>
      <c r="H79" s="3"/>
    </row>
    <row r="80" spans="3:9" ht="12.75" customHeight="1">
      <c r="C80" s="66" t="s">
        <v>355</v>
      </c>
      <c r="D80" s="66" t="s">
        <v>356</v>
      </c>
      <c r="E80" s="66" t="s">
        <v>357</v>
      </c>
      <c r="F80" s="66" t="s">
        <v>358</v>
      </c>
      <c r="G80" s="66" t="s">
        <v>359</v>
      </c>
      <c r="H80" s="66" t="s">
        <v>360</v>
      </c>
      <c r="I80" s="66" t="s">
        <v>361</v>
      </c>
    </row>
    <row r="81" spans="3:9" ht="12.75" customHeight="1">
      <c r="C81" s="3" t="s">
        <v>362</v>
      </c>
      <c r="D81" s="67" t="s">
        <v>331</v>
      </c>
      <c r="E81" s="67" t="s">
        <v>331</v>
      </c>
      <c r="F81" s="67" t="s">
        <v>331</v>
      </c>
      <c r="G81" s="67" t="s">
        <v>331</v>
      </c>
      <c r="H81" s="67" t="s">
        <v>331</v>
      </c>
      <c r="I81" s="67" t="s">
        <v>331</v>
      </c>
    </row>
    <row r="82" spans="3:9" ht="12.75" customHeight="1">
      <c r="C82" s="3" t="s">
        <v>363</v>
      </c>
      <c r="D82" s="67" t="s">
        <v>331</v>
      </c>
      <c r="E82" s="67" t="s">
        <v>331</v>
      </c>
      <c r="F82" s="67" t="s">
        <v>331</v>
      </c>
      <c r="G82" s="67" t="s">
        <v>331</v>
      </c>
      <c r="H82" s="67" t="s">
        <v>331</v>
      </c>
      <c r="I82" s="67" t="s">
        <v>331</v>
      </c>
    </row>
    <row r="83" spans="3:9" ht="12.75" customHeight="1">
      <c r="C83" s="68"/>
      <c r="D83" s="62"/>
      <c r="E83" s="3"/>
      <c r="F83" s="63"/>
      <c r="G83" s="64"/>
      <c r="H83" s="3"/>
    </row>
    <row r="84" spans="3:9" ht="12.75" customHeight="1">
      <c r="C84" s="65" t="s">
        <v>399</v>
      </c>
      <c r="D84" s="3"/>
      <c r="E84" s="3"/>
      <c r="F84" s="3"/>
      <c r="G84" s="3"/>
      <c r="H84" s="3"/>
    </row>
    <row r="85" spans="3:9" ht="12.75" customHeight="1">
      <c r="C85" s="66" t="s">
        <v>355</v>
      </c>
      <c r="D85" s="66" t="s">
        <v>356</v>
      </c>
      <c r="E85" s="66" t="s">
        <v>364</v>
      </c>
      <c r="F85" s="66" t="s">
        <v>365</v>
      </c>
      <c r="G85" s="66" t="s">
        <v>366</v>
      </c>
      <c r="H85" s="66" t="s">
        <v>367</v>
      </c>
    </row>
    <row r="86" spans="3:9" ht="12.75" customHeight="1">
      <c r="C86" s="3" t="s">
        <v>362</v>
      </c>
      <c r="D86" s="67" t="s">
        <v>331</v>
      </c>
      <c r="E86" s="67"/>
      <c r="F86" s="67" t="s">
        <v>331</v>
      </c>
      <c r="G86" s="67" t="s">
        <v>331</v>
      </c>
      <c r="H86" s="67" t="s">
        <v>331</v>
      </c>
    </row>
    <row r="87" spans="3:9" ht="12.75" customHeight="1">
      <c r="C87" s="3" t="s">
        <v>363</v>
      </c>
      <c r="D87" s="67" t="s">
        <v>331</v>
      </c>
      <c r="E87" s="67"/>
      <c r="F87" s="67" t="s">
        <v>331</v>
      </c>
      <c r="G87" s="67" t="s">
        <v>331</v>
      </c>
      <c r="H87" s="67" t="s">
        <v>331</v>
      </c>
      <c r="I87" s="69"/>
    </row>
    <row r="88" spans="3:9" ht="12.75" customHeight="1">
      <c r="C88" s="70"/>
      <c r="D88" s="71"/>
      <c r="E88" s="71"/>
      <c r="F88" s="71"/>
      <c r="G88" s="70"/>
      <c r="H88" s="72"/>
    </row>
    <row r="89" spans="3:9" ht="12.75" customHeight="1">
      <c r="C89" s="65" t="s">
        <v>400</v>
      </c>
      <c r="D89" s="3"/>
      <c r="E89" s="65"/>
      <c r="F89" s="3"/>
      <c r="G89" s="3"/>
      <c r="H89" s="3"/>
    </row>
    <row r="90" spans="3:9" ht="12.75" customHeight="1">
      <c r="C90" s="66" t="s">
        <v>355</v>
      </c>
      <c r="D90" s="66" t="s">
        <v>356</v>
      </c>
      <c r="E90" s="66" t="s">
        <v>357</v>
      </c>
      <c r="F90" s="66" t="s">
        <v>368</v>
      </c>
      <c r="G90" s="66" t="s">
        <v>369</v>
      </c>
      <c r="H90" s="66" t="s">
        <v>370</v>
      </c>
    </row>
    <row r="91" spans="3:9" ht="12.75" customHeight="1">
      <c r="C91" s="3" t="s">
        <v>362</v>
      </c>
      <c r="D91" s="67" t="s">
        <v>331</v>
      </c>
      <c r="E91" s="67" t="s">
        <v>331</v>
      </c>
      <c r="F91" s="67" t="s">
        <v>331</v>
      </c>
      <c r="G91" s="67" t="s">
        <v>331</v>
      </c>
      <c r="H91" s="67" t="s">
        <v>331</v>
      </c>
    </row>
    <row r="92" spans="3:9" ht="12.75" customHeight="1">
      <c r="C92" s="3" t="s">
        <v>363</v>
      </c>
      <c r="D92" s="67" t="s">
        <v>331</v>
      </c>
      <c r="E92" s="67" t="s">
        <v>331</v>
      </c>
      <c r="F92" s="67" t="s">
        <v>331</v>
      </c>
      <c r="G92" s="67" t="s">
        <v>331</v>
      </c>
      <c r="H92" s="67" t="s">
        <v>331</v>
      </c>
    </row>
    <row r="93" spans="3:9" ht="12.75" customHeight="1">
      <c r="C93" s="70"/>
      <c r="D93" s="71"/>
      <c r="E93" s="71"/>
      <c r="F93" s="71"/>
      <c r="G93" s="70"/>
      <c r="H93" s="72"/>
    </row>
    <row r="94" spans="3:9" ht="12.75" customHeight="1">
      <c r="C94" s="65" t="s">
        <v>401</v>
      </c>
      <c r="D94" s="3"/>
      <c r="E94" s="73"/>
      <c r="F94" s="3"/>
      <c r="G94" s="3"/>
      <c r="H94" s="72"/>
    </row>
    <row r="95" spans="3:9" ht="12.75" customHeight="1">
      <c r="C95" s="66" t="s">
        <v>355</v>
      </c>
      <c r="D95" s="66" t="s">
        <v>356</v>
      </c>
      <c r="E95" s="66" t="s">
        <v>371</v>
      </c>
      <c r="F95" s="66" t="s">
        <v>372</v>
      </c>
      <c r="G95" s="66" t="s">
        <v>373</v>
      </c>
      <c r="H95" s="66" t="s">
        <v>367</v>
      </c>
    </row>
    <row r="96" spans="3:9" ht="12.75" customHeight="1">
      <c r="C96" s="3" t="s">
        <v>362</v>
      </c>
      <c r="D96" s="67" t="s">
        <v>331</v>
      </c>
      <c r="E96" s="67" t="s">
        <v>331</v>
      </c>
      <c r="F96" s="67" t="s">
        <v>331</v>
      </c>
      <c r="G96" s="67" t="s">
        <v>331</v>
      </c>
      <c r="H96" s="67" t="s">
        <v>331</v>
      </c>
    </row>
    <row r="97" spans="3:9" ht="12.75" customHeight="1">
      <c r="C97" s="3" t="s">
        <v>363</v>
      </c>
      <c r="D97" s="67" t="s">
        <v>331</v>
      </c>
      <c r="E97" s="67" t="s">
        <v>331</v>
      </c>
      <c r="F97" s="67" t="s">
        <v>331</v>
      </c>
      <c r="G97" s="67" t="s">
        <v>331</v>
      </c>
      <c r="H97" s="67" t="s">
        <v>331</v>
      </c>
    </row>
    <row r="98" spans="3:9" ht="12.75" customHeight="1">
      <c r="C98" s="3" t="s">
        <v>340</v>
      </c>
      <c r="D98" s="57" t="s">
        <v>331</v>
      </c>
      <c r="E98" s="3"/>
      <c r="F98" s="59"/>
      <c r="G98" s="60"/>
      <c r="H98" s="61"/>
      <c r="I98" s="40"/>
    </row>
    <row r="99" spans="3:9" ht="12.75" customHeight="1">
      <c r="C99" s="40" t="s">
        <v>374</v>
      </c>
      <c r="D99" s="57" t="s">
        <v>331</v>
      </c>
      <c r="E99" s="3"/>
      <c r="F99" s="59"/>
      <c r="G99" s="60"/>
      <c r="H99" s="61"/>
      <c r="I99" s="40"/>
    </row>
    <row r="100" spans="3:9" ht="12.75" customHeight="1">
      <c r="C100" s="3" t="s">
        <v>375</v>
      </c>
      <c r="D100" s="73">
        <v>0.91649999999999998</v>
      </c>
      <c r="E100" s="3"/>
      <c r="F100" s="59"/>
      <c r="G100" s="60"/>
      <c r="H100" s="61"/>
      <c r="I100" s="40"/>
    </row>
    <row r="101" spans="3:9" ht="12.75" customHeight="1">
      <c r="C101" s="3" t="s">
        <v>376</v>
      </c>
      <c r="D101" s="3"/>
      <c r="E101" s="3"/>
      <c r="F101" s="59"/>
      <c r="G101" s="60"/>
      <c r="H101" s="61"/>
      <c r="I101" s="40"/>
    </row>
    <row r="102" spans="3:9" ht="12.75" customHeight="1">
      <c r="C102" s="47" t="s">
        <v>344</v>
      </c>
      <c r="D102" s="74" t="s">
        <v>345</v>
      </c>
      <c r="E102" s="74" t="s">
        <v>346</v>
      </c>
      <c r="F102" s="59"/>
      <c r="G102" s="60"/>
      <c r="H102" s="61"/>
      <c r="I102" s="40"/>
    </row>
    <row r="103" spans="3:9" ht="12.75" customHeight="1">
      <c r="C103" s="42" t="s">
        <v>377</v>
      </c>
      <c r="D103" s="50" t="s">
        <v>378</v>
      </c>
      <c r="E103" s="50" t="s">
        <v>378</v>
      </c>
      <c r="F103" s="59"/>
      <c r="G103" s="60"/>
      <c r="H103" s="61"/>
      <c r="I103" s="40"/>
    </row>
    <row r="104" spans="3:9">
      <c r="C104" s="3" t="s">
        <v>379</v>
      </c>
      <c r="D104" s="3"/>
      <c r="E104" s="3"/>
      <c r="F104" s="59"/>
      <c r="G104" s="60"/>
      <c r="H104" s="61"/>
      <c r="I104" s="40"/>
    </row>
    <row r="105" spans="3:9">
      <c r="C105" s="3" t="s">
        <v>352</v>
      </c>
      <c r="D105" s="40"/>
      <c r="E105" s="40"/>
      <c r="F105" s="40"/>
      <c r="G105" s="60"/>
      <c r="H105" s="61"/>
      <c r="I105" s="40"/>
    </row>
  </sheetData>
  <mergeCells count="1">
    <mergeCell ref="C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L105"/>
  <sheetViews>
    <sheetView workbookViewId="0">
      <selection activeCell="C37" sqref="C37"/>
    </sheetView>
  </sheetViews>
  <sheetFormatPr defaultColWidth="9.140625" defaultRowHeight="11.25"/>
  <cols>
    <col min="1" max="1" width="7.5703125" style="4" customWidth="1"/>
    <col min="2" max="2" width="17.140625" style="4" customWidth="1"/>
    <col min="3" max="3" width="99.28515625" style="4" customWidth="1"/>
    <col min="4" max="4" width="22.42578125" style="4" customWidth="1"/>
    <col min="5" max="5" width="16.28515625" style="4" customWidth="1"/>
    <col min="6" max="6" width="23.5703125" style="4" customWidth="1"/>
    <col min="7" max="7" width="15.140625" style="4" customWidth="1"/>
    <col min="8" max="8" width="13" style="4" customWidth="1"/>
    <col min="9" max="9" width="14.5703125" style="3" customWidth="1"/>
    <col min="10" max="10" width="22.42578125" style="4" hidden="1" customWidth="1"/>
    <col min="11" max="11" width="9.140625" style="21" hidden="1" customWidth="1"/>
    <col min="12" max="12" width="15.140625" style="3" customWidth="1"/>
    <col min="13" max="16384" width="9.140625" style="4"/>
  </cols>
  <sheetData>
    <row r="1" spans="1:12">
      <c r="A1" s="1"/>
      <c r="B1" s="1"/>
      <c r="C1" s="85" t="s">
        <v>232</v>
      </c>
      <c r="D1" s="85"/>
      <c r="E1" s="85"/>
      <c r="F1" s="85"/>
      <c r="G1" s="85"/>
      <c r="H1" s="2"/>
    </row>
    <row r="2" spans="1:12">
      <c r="A2" s="6" t="s">
        <v>1</v>
      </c>
      <c r="B2" s="6"/>
      <c r="C2" s="7" t="s">
        <v>2</v>
      </c>
      <c r="D2" s="8"/>
      <c r="E2" s="8"/>
      <c r="F2" s="9"/>
      <c r="G2" s="10"/>
      <c r="H2" s="11"/>
    </row>
    <row r="3" spans="1:12" ht="15.75" customHeight="1">
      <c r="A3" s="12"/>
      <c r="B3" s="12"/>
      <c r="C3" s="13"/>
      <c r="D3" s="6"/>
      <c r="E3" s="6"/>
      <c r="F3" s="9"/>
      <c r="G3" s="10"/>
      <c r="H3" s="11"/>
    </row>
    <row r="4" spans="1:12" ht="22.5">
      <c r="A4" s="14" t="s">
        <v>3</v>
      </c>
      <c r="B4" s="14" t="s">
        <v>9</v>
      </c>
      <c r="C4" s="15" t="s">
        <v>4</v>
      </c>
      <c r="D4" s="15" t="s">
        <v>5</v>
      </c>
      <c r="E4" s="15" t="s">
        <v>327</v>
      </c>
      <c r="F4" s="16" t="s">
        <v>6</v>
      </c>
      <c r="G4" s="17" t="s">
        <v>7</v>
      </c>
      <c r="H4" s="18" t="s">
        <v>8</v>
      </c>
      <c r="I4" s="19"/>
      <c r="L4" s="19"/>
    </row>
    <row r="5" spans="1:12" ht="12.75" customHeight="1">
      <c r="F5" s="20"/>
      <c r="G5" s="21"/>
      <c r="H5" s="22"/>
    </row>
    <row r="6" spans="1:12" ht="12.75" customHeight="1">
      <c r="F6" s="20"/>
      <c r="G6" s="21"/>
      <c r="H6" s="22"/>
    </row>
    <row r="7" spans="1:12" ht="12.75" customHeight="1">
      <c r="C7" s="23" t="s">
        <v>137</v>
      </c>
      <c r="F7" s="20"/>
      <c r="G7" s="21"/>
      <c r="H7" s="22"/>
    </row>
    <row r="8" spans="1:12" ht="12.75" customHeight="1">
      <c r="C8" s="23" t="s">
        <v>85</v>
      </c>
      <c r="F8" s="20"/>
      <c r="G8" s="21"/>
      <c r="H8" s="22"/>
    </row>
    <row r="9" spans="1:12" ht="12.75" customHeight="1">
      <c r="A9" s="4">
        <v>1</v>
      </c>
      <c r="B9" s="4" t="s">
        <v>142</v>
      </c>
      <c r="C9" s="4" t="s">
        <v>88</v>
      </c>
      <c r="D9" s="4" t="s">
        <v>141</v>
      </c>
      <c r="E9" s="24">
        <v>37790</v>
      </c>
      <c r="F9" s="20">
        <v>430.14467500000001</v>
      </c>
      <c r="G9" s="21">
        <v>5.5E-2</v>
      </c>
      <c r="H9" s="22"/>
    </row>
    <row r="10" spans="1:12" ht="12.75" customHeight="1">
      <c r="A10" s="4">
        <v>2</v>
      </c>
      <c r="B10" s="4" t="s">
        <v>145</v>
      </c>
      <c r="C10" s="4" t="s">
        <v>143</v>
      </c>
      <c r="D10" s="4" t="s">
        <v>144</v>
      </c>
      <c r="E10" s="24">
        <v>48400</v>
      </c>
      <c r="F10" s="20">
        <v>406.34219999999999</v>
      </c>
      <c r="G10" s="21">
        <v>5.1900000000000002E-2</v>
      </c>
      <c r="H10" s="22"/>
      <c r="J10" s="26" t="s">
        <v>17</v>
      </c>
      <c r="K10" s="75" t="s">
        <v>18</v>
      </c>
    </row>
    <row r="11" spans="1:12" ht="12.75" customHeight="1">
      <c r="A11" s="4">
        <v>3</v>
      </c>
      <c r="B11" s="4" t="s">
        <v>140</v>
      </c>
      <c r="C11" s="4" t="s">
        <v>138</v>
      </c>
      <c r="D11" s="4" t="s">
        <v>139</v>
      </c>
      <c r="E11" s="24">
        <v>124470</v>
      </c>
      <c r="F11" s="20">
        <v>356.97996000000001</v>
      </c>
      <c r="G11" s="21">
        <v>4.5599999999999995E-2</v>
      </c>
      <c r="H11" s="22"/>
      <c r="J11" s="21" t="s">
        <v>141</v>
      </c>
      <c r="K11" s="21">
        <v>0.1857</v>
      </c>
    </row>
    <row r="12" spans="1:12" ht="12.75" customHeight="1">
      <c r="A12" s="4">
        <v>4</v>
      </c>
      <c r="B12" s="4" t="s">
        <v>151</v>
      </c>
      <c r="C12" s="4" t="s">
        <v>148</v>
      </c>
      <c r="D12" s="4" t="s">
        <v>149</v>
      </c>
      <c r="E12" s="24">
        <v>22000</v>
      </c>
      <c r="F12" s="20">
        <v>353.57299999999998</v>
      </c>
      <c r="G12" s="21">
        <v>4.5199999999999997E-2</v>
      </c>
      <c r="H12" s="22"/>
      <c r="J12" s="21" t="s">
        <v>103</v>
      </c>
      <c r="K12" s="21">
        <v>0.12909999999999999</v>
      </c>
    </row>
    <row r="13" spans="1:12" ht="12.75" customHeight="1">
      <c r="A13" s="4">
        <v>5</v>
      </c>
      <c r="B13" s="4" t="s">
        <v>147</v>
      </c>
      <c r="C13" s="4" t="s">
        <v>146</v>
      </c>
      <c r="D13" s="4" t="s">
        <v>141</v>
      </c>
      <c r="E13" s="24">
        <v>48800</v>
      </c>
      <c r="F13" s="20">
        <v>331.15679999999998</v>
      </c>
      <c r="G13" s="21">
        <v>4.2300000000000004E-2</v>
      </c>
      <c r="H13" s="22"/>
      <c r="J13" s="21" t="s">
        <v>139</v>
      </c>
      <c r="K13" s="21">
        <v>8.6300000000000002E-2</v>
      </c>
    </row>
    <row r="14" spans="1:12" ht="12.75" customHeight="1">
      <c r="A14" s="4">
        <v>6</v>
      </c>
      <c r="B14" s="4" t="s">
        <v>159</v>
      </c>
      <c r="C14" s="4" t="s">
        <v>157</v>
      </c>
      <c r="D14" s="4" t="s">
        <v>153</v>
      </c>
      <c r="E14" s="24">
        <v>22120</v>
      </c>
      <c r="F14" s="20">
        <v>277.79401999999999</v>
      </c>
      <c r="G14" s="21">
        <v>3.5499999999999997E-2</v>
      </c>
      <c r="H14" s="22"/>
      <c r="J14" s="21" t="s">
        <v>144</v>
      </c>
      <c r="K14" s="21">
        <v>6.7799999999999999E-2</v>
      </c>
    </row>
    <row r="15" spans="1:12" ht="12.75" customHeight="1">
      <c r="A15" s="4">
        <v>7</v>
      </c>
      <c r="B15" s="4" t="s">
        <v>154</v>
      </c>
      <c r="C15" s="4" t="s">
        <v>76</v>
      </c>
      <c r="D15" s="4" t="s">
        <v>152</v>
      </c>
      <c r="E15" s="24">
        <v>30050</v>
      </c>
      <c r="F15" s="20">
        <v>249.069425</v>
      </c>
      <c r="G15" s="21">
        <v>3.1800000000000002E-2</v>
      </c>
      <c r="H15" s="22"/>
      <c r="J15" s="21" t="s">
        <v>233</v>
      </c>
      <c r="K15" s="21">
        <v>6.4600000000000005E-2</v>
      </c>
    </row>
    <row r="16" spans="1:12" ht="12.75" customHeight="1">
      <c r="A16" s="4">
        <v>8</v>
      </c>
      <c r="B16" s="4" t="s">
        <v>166</v>
      </c>
      <c r="C16" s="4" t="s">
        <v>165</v>
      </c>
      <c r="D16" s="4" t="s">
        <v>153</v>
      </c>
      <c r="E16" s="24">
        <v>9370</v>
      </c>
      <c r="F16" s="20">
        <v>217.26219</v>
      </c>
      <c r="G16" s="21">
        <v>2.7799999999999998E-2</v>
      </c>
      <c r="H16" s="22"/>
      <c r="J16" s="21" t="s">
        <v>150</v>
      </c>
      <c r="K16" s="21">
        <v>6.3500000000000001E-2</v>
      </c>
    </row>
    <row r="17" spans="1:11" ht="12.75" customHeight="1">
      <c r="A17" s="4">
        <v>9</v>
      </c>
      <c r="B17" s="4" t="s">
        <v>172</v>
      </c>
      <c r="C17" s="4" t="s">
        <v>170</v>
      </c>
      <c r="D17" s="4" t="s">
        <v>141</v>
      </c>
      <c r="E17" s="24">
        <v>7870</v>
      </c>
      <c r="F17" s="20">
        <v>187.73885000000001</v>
      </c>
      <c r="G17" s="21">
        <v>2.4E-2</v>
      </c>
      <c r="H17" s="22"/>
      <c r="J17" s="21" t="s">
        <v>153</v>
      </c>
      <c r="K17" s="21">
        <v>6.3299999999999995E-2</v>
      </c>
    </row>
    <row r="18" spans="1:11" ht="12.75" customHeight="1">
      <c r="A18" s="4">
        <v>10</v>
      </c>
      <c r="B18" s="4" t="s">
        <v>161</v>
      </c>
      <c r="C18" s="4" t="s">
        <v>160</v>
      </c>
      <c r="D18" s="4" t="s">
        <v>139</v>
      </c>
      <c r="E18" s="24">
        <v>35200</v>
      </c>
      <c r="F18" s="20">
        <v>184.74719999999999</v>
      </c>
      <c r="G18" s="21">
        <v>2.3599999999999999E-2</v>
      </c>
      <c r="H18" s="22"/>
      <c r="J18" s="21" t="s">
        <v>152</v>
      </c>
      <c r="K18" s="21">
        <v>5.2400000000000002E-2</v>
      </c>
    </row>
    <row r="19" spans="1:11" ht="12.75" customHeight="1">
      <c r="A19" s="4">
        <v>11</v>
      </c>
      <c r="B19" s="4" t="s">
        <v>156</v>
      </c>
      <c r="C19" s="4" t="s">
        <v>155</v>
      </c>
      <c r="D19" s="4" t="s">
        <v>150</v>
      </c>
      <c r="E19" s="24">
        <v>41900</v>
      </c>
      <c r="F19" s="20">
        <v>173.57075</v>
      </c>
      <c r="G19" s="21">
        <v>2.2200000000000001E-2</v>
      </c>
      <c r="H19" s="22"/>
      <c r="J19" s="21" t="s">
        <v>149</v>
      </c>
      <c r="K19" s="21">
        <v>4.5199999999999997E-2</v>
      </c>
    </row>
    <row r="20" spans="1:11" ht="12.75" customHeight="1">
      <c r="A20" s="4">
        <v>12</v>
      </c>
      <c r="B20" s="4" t="s">
        <v>169</v>
      </c>
      <c r="C20" s="4" t="s">
        <v>167</v>
      </c>
      <c r="D20" s="4" t="s">
        <v>150</v>
      </c>
      <c r="E20" s="24">
        <v>23380</v>
      </c>
      <c r="F20" s="20">
        <v>172.13525000000001</v>
      </c>
      <c r="G20" s="21">
        <v>2.2000000000000002E-2</v>
      </c>
      <c r="H20" s="22"/>
      <c r="J20" s="21" t="s">
        <v>158</v>
      </c>
      <c r="K20" s="21">
        <v>4.1900000000000007E-2</v>
      </c>
    </row>
    <row r="21" spans="1:11" ht="12.75" customHeight="1">
      <c r="A21" s="4">
        <v>13</v>
      </c>
      <c r="B21" s="4" t="s">
        <v>175</v>
      </c>
      <c r="C21" s="4" t="s">
        <v>173</v>
      </c>
      <c r="D21" s="4" t="s">
        <v>158</v>
      </c>
      <c r="E21" s="24">
        <v>52450</v>
      </c>
      <c r="F21" s="20">
        <v>163.984925</v>
      </c>
      <c r="G21" s="21">
        <v>2.1000000000000001E-2</v>
      </c>
      <c r="H21" s="22"/>
      <c r="J21" s="21" t="s">
        <v>113</v>
      </c>
      <c r="K21" s="21">
        <v>3.8399999999999997E-2</v>
      </c>
    </row>
    <row r="22" spans="1:11" ht="12.75" customHeight="1">
      <c r="A22" s="4">
        <v>14</v>
      </c>
      <c r="B22" s="4" t="s">
        <v>235</v>
      </c>
      <c r="C22" s="4" t="s">
        <v>234</v>
      </c>
      <c r="D22" s="4" t="s">
        <v>152</v>
      </c>
      <c r="E22" s="24">
        <v>10939</v>
      </c>
      <c r="F22" s="20">
        <v>161.14787899999999</v>
      </c>
      <c r="G22" s="21">
        <v>2.06E-2</v>
      </c>
      <c r="H22" s="22"/>
      <c r="J22" s="21" t="s">
        <v>174</v>
      </c>
      <c r="K22" s="21">
        <v>2.86E-2</v>
      </c>
    </row>
    <row r="23" spans="1:11" ht="12.75" customHeight="1">
      <c r="A23" s="4">
        <v>15</v>
      </c>
      <c r="B23" s="4" t="s">
        <v>177</v>
      </c>
      <c r="C23" s="4" t="s">
        <v>35</v>
      </c>
      <c r="D23" s="4" t="s">
        <v>141</v>
      </c>
      <c r="E23" s="24">
        <v>31190</v>
      </c>
      <c r="F23" s="20">
        <v>144.73719500000001</v>
      </c>
      <c r="G23" s="21">
        <v>1.8500000000000003E-2</v>
      </c>
      <c r="H23" s="22"/>
      <c r="J23" s="21" t="s">
        <v>163</v>
      </c>
      <c r="K23" s="21">
        <v>2.5099999999999997E-2</v>
      </c>
    </row>
    <row r="24" spans="1:11" ht="12.75" customHeight="1">
      <c r="A24" s="4">
        <v>16</v>
      </c>
      <c r="B24" s="4" t="s">
        <v>199</v>
      </c>
      <c r="C24" s="4" t="s">
        <v>198</v>
      </c>
      <c r="D24" s="4" t="s">
        <v>174</v>
      </c>
      <c r="E24" s="24">
        <v>149300</v>
      </c>
      <c r="F24" s="20">
        <v>144.67169999999999</v>
      </c>
      <c r="G24" s="21">
        <v>1.8500000000000003E-2</v>
      </c>
      <c r="H24" s="22"/>
      <c r="J24" s="21" t="s">
        <v>171</v>
      </c>
      <c r="K24" s="21">
        <v>1.6299999999999999E-2</v>
      </c>
    </row>
    <row r="25" spans="1:11" ht="12.75" customHeight="1">
      <c r="A25" s="4">
        <v>17</v>
      </c>
      <c r="B25" s="4" t="s">
        <v>190</v>
      </c>
      <c r="C25" s="4" t="s">
        <v>189</v>
      </c>
      <c r="D25" s="4" t="s">
        <v>141</v>
      </c>
      <c r="E25" s="24">
        <v>83240</v>
      </c>
      <c r="F25" s="20">
        <v>139.46861999999999</v>
      </c>
      <c r="G25" s="21">
        <v>1.78E-2</v>
      </c>
      <c r="H25" s="22"/>
      <c r="J25" s="21" t="s">
        <v>181</v>
      </c>
      <c r="K25" s="21">
        <v>1.54E-2</v>
      </c>
    </row>
    <row r="26" spans="1:11" ht="12.75" customHeight="1">
      <c r="A26" s="4">
        <v>18</v>
      </c>
      <c r="B26" s="4" t="s">
        <v>164</v>
      </c>
      <c r="C26" s="4" t="s">
        <v>162</v>
      </c>
      <c r="D26" s="4" t="s">
        <v>163</v>
      </c>
      <c r="E26" s="24">
        <v>116000</v>
      </c>
      <c r="F26" s="20">
        <v>135.37200000000001</v>
      </c>
      <c r="G26" s="21">
        <v>1.7299999999999999E-2</v>
      </c>
      <c r="H26" s="22"/>
      <c r="J26" s="21" t="s">
        <v>179</v>
      </c>
      <c r="K26" s="21">
        <v>1.11E-2</v>
      </c>
    </row>
    <row r="27" spans="1:11" ht="12.75" customHeight="1">
      <c r="A27" s="4">
        <v>19</v>
      </c>
      <c r="B27" s="4" t="s">
        <v>197</v>
      </c>
      <c r="C27" s="4" t="s">
        <v>196</v>
      </c>
      <c r="D27" s="4" t="s">
        <v>139</v>
      </c>
      <c r="E27" s="24">
        <v>22350</v>
      </c>
      <c r="F27" s="20">
        <v>133.9659</v>
      </c>
      <c r="G27" s="21">
        <v>1.7100000000000001E-2</v>
      </c>
      <c r="H27" s="22"/>
      <c r="J27" s="21" t="s">
        <v>168</v>
      </c>
      <c r="K27" s="21">
        <v>1.0500000000000001E-2</v>
      </c>
    </row>
    <row r="28" spans="1:11" ht="12.75" customHeight="1">
      <c r="A28" s="4">
        <v>20</v>
      </c>
      <c r="B28" s="4" t="s">
        <v>182</v>
      </c>
      <c r="C28" s="4" t="s">
        <v>24</v>
      </c>
      <c r="D28" s="4" t="s">
        <v>141</v>
      </c>
      <c r="E28" s="24">
        <v>19500</v>
      </c>
      <c r="F28" s="20">
        <v>126.75975</v>
      </c>
      <c r="G28" s="21">
        <v>1.6200000000000003E-2</v>
      </c>
      <c r="H28" s="22"/>
      <c r="J28" s="21" t="s">
        <v>184</v>
      </c>
      <c r="K28" s="21">
        <v>1.0200000000000001E-2</v>
      </c>
    </row>
    <row r="29" spans="1:11" ht="12.75" customHeight="1">
      <c r="A29" s="4">
        <v>21</v>
      </c>
      <c r="B29" s="4" t="s">
        <v>205</v>
      </c>
      <c r="C29" s="4" t="s">
        <v>204</v>
      </c>
      <c r="D29" s="4" t="s">
        <v>144</v>
      </c>
      <c r="E29" s="24">
        <v>42810</v>
      </c>
      <c r="F29" s="20">
        <v>124.53429</v>
      </c>
      <c r="G29" s="21">
        <v>1.5900000000000001E-2</v>
      </c>
      <c r="H29" s="22"/>
      <c r="J29" s="21" t="s">
        <v>176</v>
      </c>
      <c r="K29" s="21">
        <v>7.4000000000000003E-3</v>
      </c>
    </row>
    <row r="30" spans="1:11" ht="12.75" customHeight="1">
      <c r="A30" s="4">
        <v>22</v>
      </c>
      <c r="B30" s="4" t="s">
        <v>192</v>
      </c>
      <c r="C30" s="4" t="s">
        <v>191</v>
      </c>
      <c r="D30" s="4" t="s">
        <v>158</v>
      </c>
      <c r="E30" s="24">
        <v>10990</v>
      </c>
      <c r="F30" s="20">
        <v>102.388335</v>
      </c>
      <c r="G30" s="21">
        <v>1.3100000000000001E-2</v>
      </c>
      <c r="H30" s="22"/>
      <c r="J30" s="21" t="s">
        <v>115</v>
      </c>
      <c r="K30" s="21">
        <v>2.9999999999999997E-4</v>
      </c>
    </row>
    <row r="31" spans="1:11" ht="12.75" customHeight="1">
      <c r="A31" s="4">
        <v>23</v>
      </c>
      <c r="B31" s="4" t="s">
        <v>207</v>
      </c>
      <c r="C31" s="4" t="s">
        <v>206</v>
      </c>
      <c r="D31" s="4" t="s">
        <v>141</v>
      </c>
      <c r="E31" s="24">
        <v>6850</v>
      </c>
      <c r="F31" s="20">
        <v>92.923675000000003</v>
      </c>
      <c r="G31" s="21">
        <v>1.1899999999999999E-2</v>
      </c>
      <c r="H31" s="22"/>
      <c r="J31" s="21" t="s">
        <v>39</v>
      </c>
      <c r="K31" s="21">
        <v>3.6900000000000002E-2</v>
      </c>
    </row>
    <row r="32" spans="1:11" ht="12.75" customHeight="1">
      <c r="A32" s="4">
        <v>24</v>
      </c>
      <c r="B32" s="4" t="s">
        <v>203</v>
      </c>
      <c r="C32" s="4" t="s">
        <v>202</v>
      </c>
      <c r="D32" s="4" t="s">
        <v>179</v>
      </c>
      <c r="E32" s="24">
        <v>55380</v>
      </c>
      <c r="F32" s="20">
        <v>86.642009999999999</v>
      </c>
      <c r="G32" s="21">
        <v>1.11E-2</v>
      </c>
      <c r="H32" s="22"/>
      <c r="J32" s="21"/>
    </row>
    <row r="33" spans="1:9" ht="12.75" customHeight="1">
      <c r="A33" s="4">
        <v>25</v>
      </c>
      <c r="B33" s="4" t="s">
        <v>216</v>
      </c>
      <c r="C33" s="4" t="s">
        <v>215</v>
      </c>
      <c r="D33" s="4" t="s">
        <v>150</v>
      </c>
      <c r="E33" s="24">
        <v>4570</v>
      </c>
      <c r="F33" s="20">
        <v>83.619574999999998</v>
      </c>
      <c r="G33" s="21">
        <v>1.0700000000000001E-2</v>
      </c>
      <c r="H33" s="22"/>
    </row>
    <row r="34" spans="1:9" ht="12.75" customHeight="1">
      <c r="A34" s="4">
        <v>26</v>
      </c>
      <c r="B34" s="4" t="s">
        <v>195</v>
      </c>
      <c r="C34" s="4" t="s">
        <v>194</v>
      </c>
      <c r="D34" s="4" t="s">
        <v>168</v>
      </c>
      <c r="E34" s="24">
        <v>25800</v>
      </c>
      <c r="F34" s="20">
        <v>81.811800000000005</v>
      </c>
      <c r="G34" s="21">
        <v>1.0500000000000001E-2</v>
      </c>
      <c r="H34" s="22"/>
    </row>
    <row r="35" spans="1:9" ht="12.75" customHeight="1">
      <c r="A35" s="4">
        <v>27</v>
      </c>
      <c r="B35" s="4" t="s">
        <v>193</v>
      </c>
      <c r="C35" s="4" t="s">
        <v>64</v>
      </c>
      <c r="D35" s="4" t="s">
        <v>184</v>
      </c>
      <c r="E35" s="24">
        <v>7251</v>
      </c>
      <c r="F35" s="20">
        <v>79.449207000000001</v>
      </c>
      <c r="G35" s="21">
        <v>1.0200000000000001E-2</v>
      </c>
      <c r="H35" s="22"/>
    </row>
    <row r="36" spans="1:9" ht="12.75" customHeight="1">
      <c r="A36" s="4">
        <v>28</v>
      </c>
      <c r="B36" s="4" t="s">
        <v>237</v>
      </c>
      <c r="C36" s="4" t="s">
        <v>236</v>
      </c>
      <c r="D36" s="4" t="s">
        <v>174</v>
      </c>
      <c r="E36" s="24">
        <v>2500</v>
      </c>
      <c r="F36" s="20">
        <v>79.237499999999997</v>
      </c>
      <c r="G36" s="21">
        <v>1.01E-2</v>
      </c>
      <c r="H36" s="22"/>
    </row>
    <row r="37" spans="1:9" ht="12.75" customHeight="1">
      <c r="A37" s="4">
        <v>29</v>
      </c>
      <c r="B37" s="4" t="s">
        <v>214</v>
      </c>
      <c r="C37" s="4" t="s">
        <v>66</v>
      </c>
      <c r="D37" s="4" t="s">
        <v>171</v>
      </c>
      <c r="E37" s="24">
        <v>15000</v>
      </c>
      <c r="F37" s="20">
        <v>67.177499999999995</v>
      </c>
      <c r="G37" s="21">
        <v>8.6E-3</v>
      </c>
      <c r="H37" s="22"/>
    </row>
    <row r="38" spans="1:9" ht="12.75" customHeight="1">
      <c r="A38" s="4">
        <v>30</v>
      </c>
      <c r="B38" s="4" t="s">
        <v>213</v>
      </c>
      <c r="C38" s="4" t="s">
        <v>212</v>
      </c>
      <c r="D38" s="4" t="s">
        <v>150</v>
      </c>
      <c r="E38" s="24">
        <v>10900</v>
      </c>
      <c r="F38" s="20">
        <v>66.909649999999999</v>
      </c>
      <c r="G38" s="21">
        <v>8.6E-3</v>
      </c>
      <c r="H38" s="22"/>
    </row>
    <row r="39" spans="1:9" ht="12.75" customHeight="1">
      <c r="A39" s="4">
        <v>31</v>
      </c>
      <c r="B39" s="4" t="s">
        <v>220</v>
      </c>
      <c r="C39" s="4" t="s">
        <v>219</v>
      </c>
      <c r="D39" s="4" t="s">
        <v>181</v>
      </c>
      <c r="E39" s="24">
        <v>194000</v>
      </c>
      <c r="F39" s="20">
        <v>63.05</v>
      </c>
      <c r="G39" s="21">
        <v>8.1000000000000013E-3</v>
      </c>
      <c r="H39" s="22"/>
    </row>
    <row r="40" spans="1:9" ht="12.75" customHeight="1">
      <c r="A40" s="4">
        <v>32</v>
      </c>
      <c r="B40" s="4" t="s">
        <v>224</v>
      </c>
      <c r="C40" s="4" t="s">
        <v>223</v>
      </c>
      <c r="D40" s="4" t="s">
        <v>163</v>
      </c>
      <c r="E40" s="24">
        <v>46980</v>
      </c>
      <c r="F40" s="20">
        <v>61.308900000000001</v>
      </c>
      <c r="G40" s="21">
        <v>7.8000000000000005E-3</v>
      </c>
      <c r="H40" s="22"/>
    </row>
    <row r="41" spans="1:9" ht="12.75" customHeight="1">
      <c r="A41" s="4">
        <v>33</v>
      </c>
      <c r="B41" s="4" t="s">
        <v>222</v>
      </c>
      <c r="C41" s="4" t="s">
        <v>221</v>
      </c>
      <c r="D41" s="4" t="s">
        <v>158</v>
      </c>
      <c r="E41" s="24">
        <v>3200</v>
      </c>
      <c r="F41" s="20">
        <v>60.819200000000002</v>
      </c>
      <c r="G41" s="21">
        <v>7.8000000000000005E-3</v>
      </c>
      <c r="H41" s="22"/>
    </row>
    <row r="42" spans="1:9" ht="12.75" customHeight="1">
      <c r="A42" s="4">
        <v>34</v>
      </c>
      <c r="B42" s="4" t="s">
        <v>180</v>
      </c>
      <c r="C42" s="4" t="s">
        <v>178</v>
      </c>
      <c r="D42" s="4" t="s">
        <v>171</v>
      </c>
      <c r="E42" s="24">
        <v>14000</v>
      </c>
      <c r="F42" s="20">
        <v>59.99</v>
      </c>
      <c r="G42" s="21">
        <v>7.7000000000000002E-3</v>
      </c>
      <c r="H42" s="22"/>
    </row>
    <row r="43" spans="1:9" ht="12.75" customHeight="1">
      <c r="A43" s="4">
        <v>35</v>
      </c>
      <c r="B43" s="4" t="s">
        <v>188</v>
      </c>
      <c r="C43" s="4" t="s">
        <v>186</v>
      </c>
      <c r="D43" s="4" t="s">
        <v>176</v>
      </c>
      <c r="E43" s="24">
        <v>35000</v>
      </c>
      <c r="F43" s="20">
        <v>57.784999999999997</v>
      </c>
      <c r="G43" s="21">
        <v>7.4000000000000003E-3</v>
      </c>
      <c r="H43" s="22"/>
    </row>
    <row r="44" spans="1:9" ht="12.75" customHeight="1">
      <c r="A44" s="4">
        <v>36</v>
      </c>
      <c r="B44" s="4" t="s">
        <v>218</v>
      </c>
      <c r="C44" s="4" t="s">
        <v>217</v>
      </c>
      <c r="D44" s="4" t="s">
        <v>181</v>
      </c>
      <c r="E44" s="24">
        <v>26000</v>
      </c>
      <c r="F44" s="20">
        <v>57.381999999999998</v>
      </c>
      <c r="G44" s="21">
        <v>7.3000000000000001E-3</v>
      </c>
      <c r="H44" s="22"/>
    </row>
    <row r="45" spans="1:9" ht="12.75" customHeight="1">
      <c r="A45" s="28"/>
      <c r="B45" s="28"/>
      <c r="C45" s="29" t="s">
        <v>48</v>
      </c>
      <c r="D45" s="29"/>
      <c r="E45" s="29"/>
      <c r="F45" s="30">
        <f>SUM(F9:F44)</f>
        <v>5715.6509309999983</v>
      </c>
      <c r="G45" s="31">
        <f>SUM(G9:G44)</f>
        <v>0.73070000000000024</v>
      </c>
      <c r="H45" s="32"/>
      <c r="I45" s="33"/>
    </row>
    <row r="46" spans="1:9" ht="12.75" customHeight="1">
      <c r="F46" s="20"/>
      <c r="G46" s="21"/>
      <c r="H46" s="22"/>
    </row>
    <row r="47" spans="1:9" ht="12.75" customHeight="1">
      <c r="C47" s="23" t="s">
        <v>84</v>
      </c>
      <c r="F47" s="20"/>
      <c r="G47" s="21"/>
      <c r="H47" s="22"/>
    </row>
    <row r="48" spans="1:9" ht="12.75" customHeight="1">
      <c r="C48" s="23" t="s">
        <v>85</v>
      </c>
      <c r="F48" s="20"/>
      <c r="G48" s="21"/>
      <c r="H48" s="22"/>
    </row>
    <row r="49" spans="1:9" ht="12.75" customHeight="1">
      <c r="A49" s="4">
        <v>37</v>
      </c>
      <c r="B49" s="4" t="s">
        <v>238</v>
      </c>
      <c r="C49" s="4" t="s">
        <v>117</v>
      </c>
      <c r="D49" s="4" t="s">
        <v>233</v>
      </c>
      <c r="E49" s="34">
        <v>50000000</v>
      </c>
      <c r="F49" s="20">
        <v>505.64800000000002</v>
      </c>
      <c r="G49" s="21">
        <v>6.4600000000000005E-2</v>
      </c>
      <c r="H49" s="22">
        <v>41869</v>
      </c>
    </row>
    <row r="50" spans="1:9" ht="12.75" customHeight="1">
      <c r="A50" s="4">
        <v>38</v>
      </c>
      <c r="B50" s="4" t="s">
        <v>240</v>
      </c>
      <c r="C50" s="4" t="s">
        <v>239</v>
      </c>
      <c r="D50" s="4" t="s">
        <v>103</v>
      </c>
      <c r="E50" s="34">
        <v>50000000</v>
      </c>
      <c r="F50" s="20">
        <v>505.62099999999998</v>
      </c>
      <c r="G50" s="21">
        <v>6.4600000000000005E-2</v>
      </c>
      <c r="H50" s="22">
        <v>42974</v>
      </c>
    </row>
    <row r="51" spans="1:9" ht="12.75" customHeight="1">
      <c r="A51" s="4">
        <v>39</v>
      </c>
      <c r="B51" s="4" t="s">
        <v>242</v>
      </c>
      <c r="C51" s="4" t="s">
        <v>241</v>
      </c>
      <c r="D51" s="4" t="s">
        <v>103</v>
      </c>
      <c r="E51" s="34">
        <v>50000000</v>
      </c>
      <c r="F51" s="20">
        <v>504.30650000000003</v>
      </c>
      <c r="G51" s="21">
        <v>6.4500000000000002E-2</v>
      </c>
      <c r="H51" s="22">
        <v>44614</v>
      </c>
    </row>
    <row r="52" spans="1:9" ht="12.75" customHeight="1">
      <c r="A52" s="4">
        <v>40</v>
      </c>
      <c r="B52" s="4" t="s">
        <v>243</v>
      </c>
      <c r="C52" s="4" t="s">
        <v>41</v>
      </c>
      <c r="D52" s="4" t="s">
        <v>113</v>
      </c>
      <c r="E52" s="34">
        <v>30000000</v>
      </c>
      <c r="F52" s="20">
        <v>300.29939999999999</v>
      </c>
      <c r="G52" s="21">
        <v>3.8399999999999997E-2</v>
      </c>
      <c r="H52" s="22">
        <v>36525</v>
      </c>
    </row>
    <row r="53" spans="1:9" ht="12.75" customHeight="1">
      <c r="A53" s="4">
        <v>41</v>
      </c>
      <c r="B53" s="4" t="s">
        <v>231</v>
      </c>
      <c r="C53" s="4" t="s">
        <v>215</v>
      </c>
      <c r="D53" s="4" t="s">
        <v>115</v>
      </c>
      <c r="E53" s="34">
        <v>220500</v>
      </c>
      <c r="F53" s="20">
        <v>2.2085059999999999</v>
      </c>
      <c r="G53" s="21">
        <v>2.9999999999999997E-4</v>
      </c>
      <c r="H53" s="22">
        <v>41722</v>
      </c>
    </row>
    <row r="54" spans="1:9" ht="12.75" customHeight="1">
      <c r="A54" s="28"/>
      <c r="B54" s="28"/>
      <c r="C54" s="29" t="s">
        <v>48</v>
      </c>
      <c r="D54" s="29"/>
      <c r="E54" s="29"/>
      <c r="F54" s="30">
        <f>SUM(F49:F53)</f>
        <v>1818.0834059999997</v>
      </c>
      <c r="G54" s="31">
        <f>SUM(G49:G53)</f>
        <v>0.2324</v>
      </c>
      <c r="H54" s="32"/>
      <c r="I54" s="33"/>
    </row>
    <row r="55" spans="1:9" ht="12.75" customHeight="1">
      <c r="F55" s="20"/>
      <c r="G55" s="21"/>
      <c r="H55" s="22"/>
    </row>
    <row r="56" spans="1:9" ht="12.75" customHeight="1">
      <c r="C56" s="23" t="s">
        <v>93</v>
      </c>
      <c r="F56" s="20">
        <v>74.982074999999995</v>
      </c>
      <c r="G56" s="21">
        <v>9.5999999999999992E-3</v>
      </c>
      <c r="H56" s="22"/>
    </row>
    <row r="57" spans="1:9" ht="12.75" customHeight="1">
      <c r="A57" s="28"/>
      <c r="B57" s="28"/>
      <c r="C57" s="29" t="s">
        <v>48</v>
      </c>
      <c r="D57" s="29"/>
      <c r="E57" s="29"/>
      <c r="F57" s="30">
        <f>SUM(F56:F56)</f>
        <v>74.982074999999995</v>
      </c>
      <c r="G57" s="31">
        <f>SUM(G56:G56)</f>
        <v>9.5999999999999992E-3</v>
      </c>
      <c r="H57" s="32"/>
      <c r="I57" s="33"/>
    </row>
    <row r="58" spans="1:9" ht="12.75" customHeight="1">
      <c r="F58" s="20"/>
      <c r="G58" s="21"/>
      <c r="H58" s="22"/>
    </row>
    <row r="59" spans="1:9" ht="12.75" customHeight="1">
      <c r="C59" s="23" t="s">
        <v>94</v>
      </c>
      <c r="F59" s="20"/>
      <c r="G59" s="21"/>
      <c r="H59" s="22"/>
    </row>
    <row r="60" spans="1:9" ht="12.75" customHeight="1">
      <c r="C60" s="23" t="s">
        <v>95</v>
      </c>
      <c r="F60" s="20">
        <v>213.935011</v>
      </c>
      <c r="G60" s="21">
        <v>2.7300000000000001E-2</v>
      </c>
      <c r="H60" s="22"/>
    </row>
    <row r="61" spans="1:9" ht="12.75" customHeight="1">
      <c r="A61" s="28"/>
      <c r="B61" s="28"/>
      <c r="C61" s="29" t="s">
        <v>48</v>
      </c>
      <c r="D61" s="29"/>
      <c r="E61" s="29"/>
      <c r="F61" s="30">
        <f>SUM(F60:F60)</f>
        <v>213.935011</v>
      </c>
      <c r="G61" s="31">
        <f>SUM(G60:G60)</f>
        <v>2.7300000000000001E-2</v>
      </c>
      <c r="H61" s="32"/>
      <c r="I61" s="33"/>
    </row>
    <row r="62" spans="1:9" ht="12.75" customHeight="1">
      <c r="A62" s="2"/>
      <c r="B62" s="2"/>
      <c r="C62" s="35" t="s">
        <v>96</v>
      </c>
      <c r="D62" s="35"/>
      <c r="E62" s="35"/>
      <c r="F62" s="36">
        <f>SUM(F45,F54,F57,F61)</f>
        <v>7822.6514229999975</v>
      </c>
      <c r="G62" s="37">
        <f>SUM(G45,G54,G57,G61)</f>
        <v>1.0000000000000004</v>
      </c>
      <c r="H62" s="38"/>
      <c r="I62" s="39"/>
    </row>
    <row r="63" spans="1:9" ht="12.75" customHeight="1"/>
    <row r="64" spans="1:9" ht="12.75" customHeight="1">
      <c r="C64" s="23" t="s">
        <v>97</v>
      </c>
    </row>
    <row r="65" spans="3:9" ht="12.75" customHeight="1">
      <c r="C65" s="23" t="s">
        <v>326</v>
      </c>
    </row>
    <row r="66" spans="3:9" ht="12.75" customHeight="1">
      <c r="C66" s="23" t="s">
        <v>98</v>
      </c>
    </row>
    <row r="67" spans="3:9" ht="12.75" customHeight="1"/>
    <row r="68" spans="3:9" ht="12.75" customHeight="1"/>
    <row r="69" spans="3:9" ht="12.75" customHeight="1">
      <c r="C69" s="40" t="s">
        <v>329</v>
      </c>
      <c r="D69" s="44"/>
      <c r="E69" s="40"/>
      <c r="F69" s="59"/>
      <c r="G69" s="60"/>
      <c r="H69" s="76"/>
      <c r="I69" s="61"/>
    </row>
    <row r="70" spans="3:9" ht="12.75" customHeight="1">
      <c r="C70" s="40" t="s">
        <v>353</v>
      </c>
      <c r="D70" s="44" t="s">
        <v>331</v>
      </c>
      <c r="E70" s="40"/>
      <c r="F70" s="59"/>
      <c r="G70" s="60"/>
      <c r="H70" s="76"/>
      <c r="I70" s="61"/>
    </row>
    <row r="71" spans="3:9" ht="12.75" customHeight="1">
      <c r="C71" s="40" t="s">
        <v>332</v>
      </c>
      <c r="D71" s="44"/>
      <c r="E71" s="40"/>
      <c r="F71" s="59"/>
      <c r="G71" s="60"/>
      <c r="H71" s="76"/>
      <c r="I71" s="61"/>
    </row>
    <row r="72" spans="3:9" ht="12.75" customHeight="1">
      <c r="C72" s="42" t="s">
        <v>333</v>
      </c>
      <c r="D72" s="62">
        <v>10.220000000000001</v>
      </c>
      <c r="E72" s="3"/>
      <c r="F72" s="59"/>
      <c r="G72" s="60"/>
      <c r="H72" s="76"/>
      <c r="I72" s="61"/>
    </row>
    <row r="73" spans="3:9" ht="12.75" customHeight="1">
      <c r="C73" s="42" t="s">
        <v>354</v>
      </c>
      <c r="D73" s="62">
        <v>10.220000000000001</v>
      </c>
      <c r="E73" s="3"/>
      <c r="F73" s="59"/>
      <c r="G73" s="60"/>
      <c r="H73" s="76"/>
      <c r="I73" s="61"/>
    </row>
    <row r="74" spans="3:9" ht="12.75" customHeight="1">
      <c r="C74" s="42" t="s">
        <v>338</v>
      </c>
      <c r="D74" s="62"/>
      <c r="E74" s="3"/>
      <c r="F74" s="63"/>
      <c r="G74" s="64"/>
      <c r="H74" s="73"/>
      <c r="I74" s="61"/>
    </row>
    <row r="75" spans="3:9" ht="12.75" customHeight="1">
      <c r="C75" s="42" t="s">
        <v>333</v>
      </c>
      <c r="D75" s="62">
        <v>10.210000000000001</v>
      </c>
      <c r="E75" s="3"/>
      <c r="F75" s="59"/>
      <c r="G75" s="60"/>
      <c r="H75" s="76"/>
      <c r="I75" s="61"/>
    </row>
    <row r="76" spans="3:9" ht="12.75" customHeight="1">
      <c r="C76" s="42" t="s">
        <v>354</v>
      </c>
      <c r="D76" s="62">
        <v>10.210000000000001</v>
      </c>
      <c r="E76" s="3"/>
      <c r="F76" s="59"/>
      <c r="G76" s="60"/>
      <c r="H76" s="76"/>
      <c r="I76" s="61"/>
    </row>
    <row r="77" spans="3:9" ht="12.75" customHeight="1">
      <c r="C77" s="40" t="s">
        <v>380</v>
      </c>
      <c r="D77" s="57" t="s">
        <v>331</v>
      </c>
      <c r="E77" s="3"/>
      <c r="F77" s="59"/>
      <c r="G77" s="60"/>
      <c r="H77" s="61"/>
      <c r="I77" s="40"/>
    </row>
    <row r="78" spans="3:9" ht="12.75" customHeight="1">
      <c r="C78" s="65" t="s">
        <v>398</v>
      </c>
      <c r="D78" s="3"/>
      <c r="E78" s="65"/>
      <c r="F78" s="3"/>
      <c r="G78" s="3"/>
      <c r="H78" s="3"/>
    </row>
    <row r="79" spans="3:9" ht="12.75" customHeight="1">
      <c r="C79" s="66" t="s">
        <v>355</v>
      </c>
      <c r="D79" s="66" t="s">
        <v>356</v>
      </c>
      <c r="E79" s="66" t="s">
        <v>357</v>
      </c>
      <c r="F79" s="66" t="s">
        <v>358</v>
      </c>
      <c r="G79" s="66" t="s">
        <v>359</v>
      </c>
      <c r="H79" s="66" t="s">
        <v>360</v>
      </c>
      <c r="I79" s="66" t="s">
        <v>361</v>
      </c>
    </row>
    <row r="80" spans="3:9" ht="12.75" customHeight="1">
      <c r="C80" s="3" t="s">
        <v>362</v>
      </c>
      <c r="D80" s="67" t="s">
        <v>331</v>
      </c>
      <c r="E80" s="67" t="s">
        <v>331</v>
      </c>
      <c r="F80" s="67" t="s">
        <v>331</v>
      </c>
      <c r="G80" s="67" t="s">
        <v>331</v>
      </c>
      <c r="H80" s="67" t="s">
        <v>331</v>
      </c>
      <c r="I80" s="67" t="s">
        <v>331</v>
      </c>
    </row>
    <row r="81" spans="3:9" ht="12.75" customHeight="1">
      <c r="C81" s="3" t="s">
        <v>363</v>
      </c>
      <c r="D81" s="67" t="s">
        <v>331</v>
      </c>
      <c r="E81" s="67" t="s">
        <v>331</v>
      </c>
      <c r="F81" s="67" t="s">
        <v>331</v>
      </c>
      <c r="G81" s="67" t="s">
        <v>331</v>
      </c>
      <c r="H81" s="67" t="s">
        <v>331</v>
      </c>
      <c r="I81" s="67" t="s">
        <v>331</v>
      </c>
    </row>
    <row r="82" spans="3:9" ht="12.75" customHeight="1">
      <c r="C82" s="68"/>
      <c r="D82" s="62"/>
      <c r="E82" s="3"/>
      <c r="F82" s="63"/>
      <c r="G82" s="64"/>
      <c r="H82" s="3"/>
    </row>
    <row r="83" spans="3:9" ht="12.75" customHeight="1">
      <c r="C83" s="65" t="s">
        <v>399</v>
      </c>
      <c r="D83" s="3"/>
      <c r="E83" s="3"/>
      <c r="F83" s="3"/>
      <c r="G83" s="3"/>
      <c r="H83" s="3"/>
    </row>
    <row r="84" spans="3:9" ht="12.75" customHeight="1">
      <c r="C84" s="66" t="s">
        <v>355</v>
      </c>
      <c r="D84" s="66" t="s">
        <v>356</v>
      </c>
      <c r="E84" s="66" t="s">
        <v>364</v>
      </c>
      <c r="F84" s="66" t="s">
        <v>365</v>
      </c>
      <c r="G84" s="66" t="s">
        <v>366</v>
      </c>
      <c r="H84" s="66" t="s">
        <v>367</v>
      </c>
    </row>
    <row r="85" spans="3:9" ht="12.75" customHeight="1">
      <c r="C85" s="3" t="s">
        <v>362</v>
      </c>
      <c r="D85" s="67" t="s">
        <v>331</v>
      </c>
      <c r="E85" s="67"/>
      <c r="F85" s="67" t="s">
        <v>331</v>
      </c>
      <c r="G85" s="67" t="s">
        <v>331</v>
      </c>
      <c r="H85" s="67" t="s">
        <v>331</v>
      </c>
    </row>
    <row r="86" spans="3:9" ht="12.75" customHeight="1">
      <c r="C86" s="3" t="s">
        <v>363</v>
      </c>
      <c r="D86" s="67" t="s">
        <v>331</v>
      </c>
      <c r="E86" s="67"/>
      <c r="F86" s="67" t="s">
        <v>331</v>
      </c>
      <c r="G86" s="67" t="s">
        <v>331</v>
      </c>
      <c r="H86" s="67" t="s">
        <v>331</v>
      </c>
      <c r="I86" s="69"/>
    </row>
    <row r="87" spans="3:9" ht="12.75" customHeight="1">
      <c r="C87" s="70"/>
      <c r="D87" s="71"/>
      <c r="E87" s="71"/>
      <c r="F87" s="71"/>
      <c r="G87" s="70"/>
      <c r="H87" s="72"/>
    </row>
    <row r="88" spans="3:9" ht="12.75" customHeight="1">
      <c r="C88" s="65" t="s">
        <v>402</v>
      </c>
      <c r="D88" s="3"/>
      <c r="E88" s="65"/>
      <c r="F88" s="3"/>
      <c r="G88" s="3"/>
      <c r="H88" s="3"/>
    </row>
    <row r="89" spans="3:9" ht="12.75" customHeight="1">
      <c r="C89" s="66" t="s">
        <v>355</v>
      </c>
      <c r="D89" s="66" t="s">
        <v>356</v>
      </c>
      <c r="E89" s="66" t="s">
        <v>357</v>
      </c>
      <c r="F89" s="66" t="s">
        <v>368</v>
      </c>
      <c r="G89" s="66" t="s">
        <v>369</v>
      </c>
      <c r="H89" s="66" t="s">
        <v>370</v>
      </c>
    </row>
    <row r="90" spans="3:9" ht="12.75" customHeight="1">
      <c r="C90" s="3" t="s">
        <v>362</v>
      </c>
      <c r="D90" s="67" t="s">
        <v>331</v>
      </c>
      <c r="E90" s="67" t="s">
        <v>331</v>
      </c>
      <c r="F90" s="67" t="s">
        <v>331</v>
      </c>
      <c r="G90" s="67" t="s">
        <v>331</v>
      </c>
      <c r="H90" s="67" t="s">
        <v>331</v>
      </c>
    </row>
    <row r="91" spans="3:9" ht="12.75" customHeight="1">
      <c r="C91" s="3" t="s">
        <v>363</v>
      </c>
      <c r="D91" s="67" t="s">
        <v>331</v>
      </c>
      <c r="E91" s="67" t="s">
        <v>331</v>
      </c>
      <c r="F91" s="67" t="s">
        <v>331</v>
      </c>
      <c r="G91" s="67" t="s">
        <v>331</v>
      </c>
      <c r="H91" s="67" t="s">
        <v>331</v>
      </c>
    </row>
    <row r="92" spans="3:9" ht="12.75" customHeight="1">
      <c r="C92" s="70"/>
      <c r="D92" s="71"/>
      <c r="E92" s="71"/>
      <c r="F92" s="71"/>
      <c r="G92" s="70"/>
      <c r="H92" s="72"/>
    </row>
    <row r="93" spans="3:9" ht="12.75" customHeight="1">
      <c r="C93" s="65" t="s">
        <v>401</v>
      </c>
      <c r="D93" s="3"/>
      <c r="E93" s="73"/>
      <c r="F93" s="3"/>
      <c r="G93" s="3"/>
      <c r="H93" s="72"/>
    </row>
    <row r="94" spans="3:9" ht="12.75" customHeight="1">
      <c r="C94" s="66" t="s">
        <v>355</v>
      </c>
      <c r="D94" s="66" t="s">
        <v>356</v>
      </c>
      <c r="E94" s="66" t="s">
        <v>371</v>
      </c>
      <c r="F94" s="66" t="s">
        <v>372</v>
      </c>
      <c r="G94" s="66" t="s">
        <v>373</v>
      </c>
      <c r="H94" s="66" t="s">
        <v>367</v>
      </c>
    </row>
    <row r="95" spans="3:9" ht="12.75" customHeight="1">
      <c r="C95" s="3" t="s">
        <v>362</v>
      </c>
      <c r="D95" s="67" t="s">
        <v>331</v>
      </c>
      <c r="E95" s="67" t="s">
        <v>331</v>
      </c>
      <c r="F95" s="67" t="s">
        <v>331</v>
      </c>
      <c r="G95" s="67" t="s">
        <v>331</v>
      </c>
      <c r="H95" s="67" t="s">
        <v>331</v>
      </c>
    </row>
    <row r="96" spans="3:9" ht="12.75" customHeight="1">
      <c r="C96" s="3" t="s">
        <v>363</v>
      </c>
      <c r="D96" s="67" t="s">
        <v>331</v>
      </c>
      <c r="E96" s="67" t="s">
        <v>331</v>
      </c>
      <c r="F96" s="67" t="s">
        <v>331</v>
      </c>
      <c r="G96" s="67" t="s">
        <v>331</v>
      </c>
      <c r="H96" s="67" t="s">
        <v>331</v>
      </c>
    </row>
    <row r="97" spans="3:9" ht="12.75" customHeight="1">
      <c r="C97" s="40" t="s">
        <v>380</v>
      </c>
      <c r="D97" s="57" t="s">
        <v>331</v>
      </c>
      <c r="E97" s="3"/>
      <c r="F97" s="59"/>
      <c r="G97" s="60"/>
      <c r="H97" s="76"/>
      <c r="I97" s="61"/>
    </row>
    <row r="98" spans="3:9" ht="12.75" customHeight="1">
      <c r="C98" s="3" t="s">
        <v>381</v>
      </c>
      <c r="D98" s="57" t="s">
        <v>331</v>
      </c>
      <c r="E98" s="3"/>
      <c r="F98" s="59"/>
      <c r="G98" s="60"/>
      <c r="H98" s="76"/>
      <c r="I98" s="61"/>
    </row>
    <row r="99" spans="3:9" ht="12.75" customHeight="1">
      <c r="C99" s="40" t="s">
        <v>382</v>
      </c>
      <c r="D99" s="57" t="s">
        <v>331</v>
      </c>
      <c r="E99" s="3"/>
      <c r="F99" s="59"/>
      <c r="G99" s="60"/>
      <c r="H99" s="76"/>
      <c r="I99" s="61"/>
    </row>
    <row r="100" spans="3:9" ht="12.75" customHeight="1">
      <c r="C100" s="3" t="s">
        <v>375</v>
      </c>
      <c r="D100" s="77">
        <v>2.1760286952602867</v>
      </c>
      <c r="E100" s="3"/>
      <c r="F100" s="59"/>
      <c r="G100" s="60"/>
      <c r="H100" s="76"/>
      <c r="I100" s="61"/>
    </row>
    <row r="101" spans="3:9" ht="12.75" customHeight="1">
      <c r="C101" s="3" t="s">
        <v>383</v>
      </c>
      <c r="D101" s="3"/>
      <c r="E101" s="3"/>
      <c r="F101" s="59"/>
      <c r="G101" s="60"/>
      <c r="H101" s="76"/>
      <c r="I101" s="61"/>
    </row>
    <row r="102" spans="3:9" ht="12.75" customHeight="1">
      <c r="C102" s="47" t="s">
        <v>344</v>
      </c>
      <c r="D102" s="74" t="s">
        <v>345</v>
      </c>
      <c r="E102" s="74" t="s">
        <v>346</v>
      </c>
      <c r="F102" s="59"/>
      <c r="G102" s="60"/>
      <c r="H102" s="76"/>
      <c r="I102" s="61"/>
    </row>
    <row r="103" spans="3:9" ht="12.75" customHeight="1">
      <c r="C103" s="42" t="s">
        <v>377</v>
      </c>
      <c r="D103" s="50" t="s">
        <v>378</v>
      </c>
      <c r="E103" s="50" t="s">
        <v>378</v>
      </c>
      <c r="F103" s="59"/>
      <c r="G103" s="60"/>
      <c r="H103" s="76"/>
      <c r="I103" s="61"/>
    </row>
    <row r="104" spans="3:9" ht="12.75" customHeight="1">
      <c r="C104" s="3" t="s">
        <v>379</v>
      </c>
      <c r="D104" s="3"/>
      <c r="E104" s="3"/>
      <c r="F104" s="59"/>
      <c r="G104" s="60"/>
      <c r="H104" s="73"/>
      <c r="I104" s="61"/>
    </row>
    <row r="105" spans="3:9">
      <c r="C105" s="3" t="s">
        <v>352</v>
      </c>
      <c r="I105" s="61"/>
    </row>
  </sheetData>
  <mergeCells count="1">
    <mergeCell ref="C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L76"/>
  <sheetViews>
    <sheetView workbookViewId="0">
      <selection activeCell="D16" sqref="D16"/>
    </sheetView>
  </sheetViews>
  <sheetFormatPr defaultColWidth="9.140625" defaultRowHeight="11.25"/>
  <cols>
    <col min="1" max="1" width="7.5703125" style="4" customWidth="1"/>
    <col min="2" max="2" width="15.28515625" style="4" customWidth="1"/>
    <col min="3" max="3" width="135.28515625" style="4" bestFit="1" customWidth="1"/>
    <col min="4" max="5" width="15.5703125" style="4" customWidth="1"/>
    <col min="6" max="6" width="23.5703125" style="4" customWidth="1"/>
    <col min="7" max="7" width="15.140625" style="4" customWidth="1"/>
    <col min="8" max="8" width="13" style="4" customWidth="1"/>
    <col min="9" max="9" width="14.5703125" style="3" customWidth="1"/>
    <col min="10" max="10" width="17.42578125" style="4" hidden="1" customWidth="1"/>
    <col min="11" max="11" width="9.140625" style="5" hidden="1" customWidth="1"/>
    <col min="12" max="12" width="15.7109375" style="3" customWidth="1"/>
    <col min="13" max="16384" width="9.140625" style="4"/>
  </cols>
  <sheetData>
    <row r="1" spans="1:12">
      <c r="A1" s="1"/>
      <c r="B1" s="1"/>
      <c r="C1" s="85" t="s">
        <v>244</v>
      </c>
      <c r="D1" s="85"/>
      <c r="E1" s="85"/>
      <c r="F1" s="85"/>
      <c r="G1" s="85"/>
      <c r="H1" s="2"/>
    </row>
    <row r="2" spans="1:12">
      <c r="A2" s="6" t="s">
        <v>1</v>
      </c>
      <c r="B2" s="6"/>
      <c r="C2" s="7" t="s">
        <v>2</v>
      </c>
      <c r="D2" s="8"/>
      <c r="E2" s="8"/>
      <c r="F2" s="9"/>
      <c r="G2" s="10"/>
      <c r="H2" s="11"/>
    </row>
    <row r="3" spans="1:12" ht="15.75" customHeight="1">
      <c r="A3" s="12"/>
      <c r="B3" s="12"/>
      <c r="C3" s="13"/>
      <c r="D3" s="6"/>
      <c r="E3" s="6"/>
      <c r="F3" s="9"/>
      <c r="G3" s="10"/>
      <c r="H3" s="11"/>
    </row>
    <row r="4" spans="1:12" ht="22.5">
      <c r="A4" s="14" t="s">
        <v>3</v>
      </c>
      <c r="B4" s="14" t="s">
        <v>9</v>
      </c>
      <c r="C4" s="15" t="s">
        <v>4</v>
      </c>
      <c r="D4" s="15" t="s">
        <v>5</v>
      </c>
      <c r="E4" s="15" t="s">
        <v>327</v>
      </c>
      <c r="F4" s="16" t="s">
        <v>6</v>
      </c>
      <c r="G4" s="17" t="s">
        <v>7</v>
      </c>
      <c r="H4" s="18" t="s">
        <v>8</v>
      </c>
      <c r="I4" s="19"/>
      <c r="L4" s="19"/>
    </row>
    <row r="5" spans="1:12" ht="12.75" customHeight="1">
      <c r="F5" s="20"/>
      <c r="G5" s="21"/>
      <c r="H5" s="22"/>
    </row>
    <row r="6" spans="1:12" ht="12.75" customHeight="1">
      <c r="F6" s="20"/>
      <c r="G6" s="21"/>
      <c r="H6" s="22"/>
    </row>
    <row r="7" spans="1:12" ht="12.75" customHeight="1">
      <c r="C7" s="23" t="s">
        <v>10</v>
      </c>
      <c r="F7" s="20"/>
      <c r="G7" s="21"/>
      <c r="H7" s="22"/>
    </row>
    <row r="8" spans="1:12" ht="12.75" customHeight="1">
      <c r="C8" s="23" t="s">
        <v>11</v>
      </c>
      <c r="F8" s="20"/>
      <c r="G8" s="21"/>
      <c r="H8" s="22"/>
    </row>
    <row r="9" spans="1:12" ht="12.75" customHeight="1">
      <c r="A9" s="4">
        <v>1</v>
      </c>
      <c r="B9" s="4" t="s">
        <v>245</v>
      </c>
      <c r="C9" s="4" t="s">
        <v>24</v>
      </c>
      <c r="D9" s="4" t="s">
        <v>16</v>
      </c>
      <c r="E9" s="24">
        <v>50000000</v>
      </c>
      <c r="F9" s="20">
        <v>475.03250000000003</v>
      </c>
      <c r="G9" s="21">
        <v>3.9399999999999998E-2</v>
      </c>
      <c r="H9" s="22">
        <v>41494</v>
      </c>
    </row>
    <row r="10" spans="1:12" ht="12.75" customHeight="1">
      <c r="A10" s="4">
        <v>2</v>
      </c>
      <c r="B10" s="4" t="s">
        <v>44</v>
      </c>
      <c r="C10" s="4" t="s">
        <v>43</v>
      </c>
      <c r="D10" s="4" t="s">
        <v>16</v>
      </c>
      <c r="E10" s="24">
        <v>40000000</v>
      </c>
      <c r="F10" s="20">
        <v>392.39640000000003</v>
      </c>
      <c r="G10" s="21">
        <v>3.2599999999999997E-2</v>
      </c>
      <c r="H10" s="22">
        <v>41359</v>
      </c>
      <c r="J10" s="26" t="s">
        <v>17</v>
      </c>
      <c r="K10" s="27" t="s">
        <v>18</v>
      </c>
    </row>
    <row r="11" spans="1:12" ht="12.75" customHeight="1">
      <c r="A11" s="28"/>
      <c r="B11" s="28"/>
      <c r="C11" s="29" t="s">
        <v>48</v>
      </c>
      <c r="D11" s="29"/>
      <c r="E11" s="29"/>
      <c r="F11" s="30">
        <f>SUM(F9:F10)</f>
        <v>867.42890000000011</v>
      </c>
      <c r="G11" s="31">
        <f>SUM(G9:G10)</f>
        <v>7.1999999999999995E-2</v>
      </c>
      <c r="H11" s="32"/>
      <c r="I11" s="33"/>
      <c r="J11" s="21" t="s">
        <v>103</v>
      </c>
      <c r="K11" s="5">
        <v>0.49030000000000001</v>
      </c>
    </row>
    <row r="12" spans="1:12" ht="12.75" customHeight="1">
      <c r="F12" s="20"/>
      <c r="G12" s="21"/>
      <c r="H12" s="22"/>
      <c r="J12" s="21" t="s">
        <v>31</v>
      </c>
      <c r="K12" s="5">
        <v>0.12470000000000001</v>
      </c>
    </row>
    <row r="13" spans="1:12" ht="12.75" customHeight="1">
      <c r="C13" s="23" t="s">
        <v>49</v>
      </c>
      <c r="F13" s="20"/>
      <c r="G13" s="21"/>
      <c r="H13" s="22"/>
      <c r="J13" s="21" t="s">
        <v>246</v>
      </c>
      <c r="K13" s="5">
        <v>8.3699999999999997E-2</v>
      </c>
    </row>
    <row r="14" spans="1:12" ht="12.75" customHeight="1">
      <c r="A14" s="4">
        <v>3</v>
      </c>
      <c r="B14" s="4" t="s">
        <v>248</v>
      </c>
      <c r="C14" s="4" t="s">
        <v>247</v>
      </c>
      <c r="D14" s="4" t="s">
        <v>25</v>
      </c>
      <c r="E14" s="34">
        <v>100000000</v>
      </c>
      <c r="F14" s="20">
        <v>941.97900000000004</v>
      </c>
      <c r="G14" s="21">
        <v>7.8200000000000006E-2</v>
      </c>
      <c r="H14" s="22">
        <v>41515</v>
      </c>
      <c r="J14" s="21" t="s">
        <v>25</v>
      </c>
      <c r="K14" s="5">
        <v>7.8200000000000006E-2</v>
      </c>
    </row>
    <row r="15" spans="1:12" ht="12.75" customHeight="1">
      <c r="A15" s="28"/>
      <c r="B15" s="28"/>
      <c r="C15" s="29" t="s">
        <v>48</v>
      </c>
      <c r="D15" s="29"/>
      <c r="E15" s="29"/>
      <c r="F15" s="30">
        <f>SUM(F14:F14)</f>
        <v>941.97900000000004</v>
      </c>
      <c r="G15" s="31">
        <f>SUM(G14:G14)</f>
        <v>7.8200000000000006E-2</v>
      </c>
      <c r="H15" s="32"/>
      <c r="I15" s="33"/>
      <c r="J15" s="21" t="s">
        <v>16</v>
      </c>
      <c r="K15" s="5">
        <v>7.2000000000000008E-2</v>
      </c>
    </row>
    <row r="16" spans="1:12" ht="12.75" customHeight="1">
      <c r="F16" s="20"/>
      <c r="G16" s="21"/>
      <c r="H16" s="22"/>
      <c r="J16" s="21" t="s">
        <v>111</v>
      </c>
      <c r="K16" s="5">
        <v>4.1700000000000001E-2</v>
      </c>
    </row>
    <row r="17" spans="1:11" ht="12.75" customHeight="1">
      <c r="C17" s="23" t="s">
        <v>250</v>
      </c>
      <c r="E17" s="34"/>
      <c r="F17" s="20"/>
      <c r="G17" s="21"/>
      <c r="H17" s="22"/>
      <c r="J17" s="21" t="s">
        <v>249</v>
      </c>
      <c r="K17" s="5">
        <v>4.0999999999999995E-2</v>
      </c>
    </row>
    <row r="18" spans="1:11" ht="12.75" customHeight="1">
      <c r="A18" s="4">
        <v>4</v>
      </c>
      <c r="B18" s="4" t="s">
        <v>252</v>
      </c>
      <c r="C18" s="4" t="s">
        <v>251</v>
      </c>
      <c r="D18" s="4" t="s">
        <v>111</v>
      </c>
      <c r="E18" s="34">
        <v>50000000</v>
      </c>
      <c r="F18" s="20">
        <v>502.7</v>
      </c>
      <c r="G18" s="21">
        <v>4.1700000000000001E-2</v>
      </c>
      <c r="H18" s="22">
        <v>43074</v>
      </c>
      <c r="I18" s="33"/>
      <c r="J18" s="21" t="s">
        <v>39</v>
      </c>
      <c r="K18" s="5">
        <v>6.8400000000000002E-2</v>
      </c>
    </row>
    <row r="19" spans="1:11" ht="12.75" customHeight="1">
      <c r="A19" s="28"/>
      <c r="B19" s="28"/>
      <c r="C19" s="29" t="s">
        <v>48</v>
      </c>
      <c r="D19" s="29"/>
      <c r="E19" s="29"/>
      <c r="F19" s="30">
        <f>SUM(F18:F18)</f>
        <v>502.7</v>
      </c>
      <c r="G19" s="31">
        <f>SUM(G18:G18)</f>
        <v>4.1700000000000001E-2</v>
      </c>
      <c r="H19" s="32"/>
      <c r="J19" s="21"/>
    </row>
    <row r="20" spans="1:11" ht="12.75" customHeight="1">
      <c r="F20" s="20"/>
      <c r="G20" s="21"/>
      <c r="H20" s="22"/>
    </row>
    <row r="21" spans="1:11" ht="12.75" customHeight="1">
      <c r="C21" s="23" t="s">
        <v>84</v>
      </c>
      <c r="F21" s="20"/>
      <c r="G21" s="21"/>
      <c r="H21" s="22"/>
    </row>
    <row r="22" spans="1:11" ht="12.75" customHeight="1">
      <c r="C22" s="23" t="s">
        <v>85</v>
      </c>
      <c r="F22" s="20"/>
      <c r="G22" s="21"/>
      <c r="H22" s="22"/>
      <c r="I22" s="33"/>
    </row>
    <row r="23" spans="1:11" ht="12.75" customHeight="1">
      <c r="A23" s="4">
        <v>5</v>
      </c>
      <c r="B23" s="4" t="s">
        <v>87</v>
      </c>
      <c r="C23" s="4" t="s">
        <v>86</v>
      </c>
      <c r="D23" s="4" t="s">
        <v>31</v>
      </c>
      <c r="E23" s="34">
        <v>150000000</v>
      </c>
      <c r="F23" s="20">
        <v>1501.1775</v>
      </c>
      <c r="G23" s="21">
        <v>0.12470000000000001</v>
      </c>
      <c r="H23" s="22">
        <v>41303</v>
      </c>
    </row>
    <row r="24" spans="1:11" ht="12.75" customHeight="1">
      <c r="A24" s="4">
        <v>6</v>
      </c>
      <c r="B24" s="4" t="s">
        <v>254</v>
      </c>
      <c r="C24" s="4" t="s">
        <v>253</v>
      </c>
      <c r="D24" s="4" t="s">
        <v>103</v>
      </c>
      <c r="E24" s="34">
        <v>130000000</v>
      </c>
      <c r="F24" s="20">
        <v>1312.8713</v>
      </c>
      <c r="G24" s="25">
        <v>0.109</v>
      </c>
      <c r="H24" s="22">
        <v>42126</v>
      </c>
    </row>
    <row r="25" spans="1:11" ht="12.75" customHeight="1">
      <c r="A25" s="4">
        <v>7</v>
      </c>
      <c r="B25" s="4" t="s">
        <v>256</v>
      </c>
      <c r="C25" s="4" t="s">
        <v>255</v>
      </c>
      <c r="D25" s="4" t="s">
        <v>246</v>
      </c>
      <c r="E25" s="34">
        <v>100000000</v>
      </c>
      <c r="F25" s="20">
        <v>1008.437</v>
      </c>
      <c r="G25" s="21">
        <v>8.3699999999999997E-2</v>
      </c>
      <c r="H25" s="22">
        <v>41877</v>
      </c>
    </row>
    <row r="26" spans="1:11" ht="12.75" customHeight="1">
      <c r="A26" s="4">
        <v>8</v>
      </c>
      <c r="B26" s="4" t="s">
        <v>257</v>
      </c>
      <c r="C26" s="4" t="s">
        <v>126</v>
      </c>
      <c r="D26" s="4" t="s">
        <v>103</v>
      </c>
      <c r="E26" s="34">
        <v>75000000</v>
      </c>
      <c r="F26" s="20">
        <v>756.79949999999997</v>
      </c>
      <c r="G26" s="21">
        <v>6.2800000000000009E-2</v>
      </c>
      <c r="H26" s="22">
        <v>41831</v>
      </c>
    </row>
    <row r="27" spans="1:11" ht="12.75" customHeight="1">
      <c r="A27" s="4">
        <v>9</v>
      </c>
      <c r="B27" s="4" t="s">
        <v>258</v>
      </c>
      <c r="C27" s="4" t="s">
        <v>122</v>
      </c>
      <c r="D27" s="4" t="s">
        <v>103</v>
      </c>
      <c r="E27" s="34">
        <v>50000000</v>
      </c>
      <c r="F27" s="20">
        <v>508.38549999999998</v>
      </c>
      <c r="G27" s="21">
        <v>4.2199999999999994E-2</v>
      </c>
      <c r="H27" s="22">
        <v>42898</v>
      </c>
    </row>
    <row r="28" spans="1:11" ht="12.75" customHeight="1">
      <c r="A28" s="4">
        <v>10</v>
      </c>
      <c r="B28" s="4" t="s">
        <v>259</v>
      </c>
      <c r="C28" s="4" t="s">
        <v>239</v>
      </c>
      <c r="D28" s="4" t="s">
        <v>103</v>
      </c>
      <c r="E28" s="34">
        <v>50000000</v>
      </c>
      <c r="F28" s="20">
        <v>508.35</v>
      </c>
      <c r="G28" s="25">
        <v>4.2199999999999994E-2</v>
      </c>
      <c r="H28" s="22">
        <v>42936</v>
      </c>
    </row>
    <row r="29" spans="1:11" ht="12.75" customHeight="1">
      <c r="A29" s="4">
        <v>11</v>
      </c>
      <c r="B29" s="4" t="s">
        <v>240</v>
      </c>
      <c r="C29" s="4" t="s">
        <v>239</v>
      </c>
      <c r="D29" s="4" t="s">
        <v>103</v>
      </c>
      <c r="E29" s="34">
        <v>50000000</v>
      </c>
      <c r="F29" s="20">
        <v>505.62099999999998</v>
      </c>
      <c r="G29" s="25">
        <v>4.2000000000000003E-2</v>
      </c>
      <c r="H29" s="22">
        <v>42974</v>
      </c>
    </row>
    <row r="30" spans="1:11" ht="12.75" customHeight="1">
      <c r="A30" s="4">
        <v>12</v>
      </c>
      <c r="B30" s="4" t="s">
        <v>260</v>
      </c>
      <c r="C30" s="4" t="s">
        <v>253</v>
      </c>
      <c r="D30" s="4" t="s">
        <v>103</v>
      </c>
      <c r="E30" s="34">
        <v>50000000</v>
      </c>
      <c r="F30" s="20">
        <v>505.589</v>
      </c>
      <c r="G30" s="25">
        <v>4.2000000000000003E-2</v>
      </c>
      <c r="H30" s="22">
        <v>42968</v>
      </c>
    </row>
    <row r="31" spans="1:11" ht="12.75" customHeight="1">
      <c r="A31" s="4">
        <v>13</v>
      </c>
      <c r="B31" s="4" t="s">
        <v>261</v>
      </c>
      <c r="C31" s="4" t="s">
        <v>128</v>
      </c>
      <c r="D31" s="4" t="s">
        <v>103</v>
      </c>
      <c r="E31" s="34">
        <v>50000000</v>
      </c>
      <c r="F31" s="20">
        <v>503.25299999999999</v>
      </c>
      <c r="G31" s="21">
        <v>4.1799999999999997E-2</v>
      </c>
      <c r="H31" s="22">
        <v>41776</v>
      </c>
    </row>
    <row r="32" spans="1:11" ht="12.75" customHeight="1">
      <c r="A32" s="4">
        <v>14</v>
      </c>
      <c r="B32" s="4" t="s">
        <v>262</v>
      </c>
      <c r="C32" s="4" t="s">
        <v>76</v>
      </c>
      <c r="D32" s="4" t="s">
        <v>103</v>
      </c>
      <c r="E32" s="34">
        <v>50000000</v>
      </c>
      <c r="F32" s="20">
        <v>502.68299999999999</v>
      </c>
      <c r="G32" s="21">
        <v>4.1700000000000001E-2</v>
      </c>
      <c r="H32" s="22">
        <v>41867</v>
      </c>
    </row>
    <row r="33" spans="1:9" ht="12.75" customHeight="1">
      <c r="A33" s="4">
        <v>15</v>
      </c>
      <c r="B33" s="4" t="s">
        <v>129</v>
      </c>
      <c r="C33" s="4" t="s">
        <v>128</v>
      </c>
      <c r="D33" s="4" t="s">
        <v>103</v>
      </c>
      <c r="E33" s="34">
        <v>50000000</v>
      </c>
      <c r="F33" s="20">
        <v>501.54849999999999</v>
      </c>
      <c r="G33" s="21">
        <v>4.1599999999999998E-2</v>
      </c>
      <c r="H33" s="22">
        <v>41432</v>
      </c>
    </row>
    <row r="34" spans="1:9" ht="12.75" customHeight="1">
      <c r="A34" s="4">
        <v>16</v>
      </c>
      <c r="B34" s="4" t="s">
        <v>263</v>
      </c>
      <c r="C34" s="4" t="s">
        <v>38</v>
      </c>
      <c r="D34" s="4" t="s">
        <v>249</v>
      </c>
      <c r="E34" s="34">
        <v>50000000</v>
      </c>
      <c r="F34" s="20">
        <v>493.33</v>
      </c>
      <c r="G34" s="21">
        <v>4.0999999999999995E-2</v>
      </c>
      <c r="H34" s="22">
        <v>42141</v>
      </c>
    </row>
    <row r="35" spans="1:9" ht="12.75" customHeight="1">
      <c r="A35" s="4">
        <v>17</v>
      </c>
      <c r="B35" s="4" t="s">
        <v>264</v>
      </c>
      <c r="C35" s="4" t="s">
        <v>76</v>
      </c>
      <c r="D35" s="4" t="s">
        <v>103</v>
      </c>
      <c r="E35" s="34">
        <v>30000000</v>
      </c>
      <c r="F35" s="20">
        <v>301.2525</v>
      </c>
      <c r="G35" s="21">
        <v>2.5000000000000001E-2</v>
      </c>
      <c r="H35" s="22">
        <v>42223</v>
      </c>
    </row>
    <row r="36" spans="1:9" ht="12.75" customHeight="1">
      <c r="A36" s="28"/>
      <c r="B36" s="28"/>
      <c r="C36" s="29" t="s">
        <v>48</v>
      </c>
      <c r="D36" s="29"/>
      <c r="E36" s="29"/>
      <c r="F36" s="30">
        <f>SUM(F23:F35)</f>
        <v>8909.2978000000003</v>
      </c>
      <c r="G36" s="31">
        <f>SUM(G23:G35)</f>
        <v>0.73970000000000002</v>
      </c>
      <c r="H36" s="32"/>
    </row>
    <row r="37" spans="1:9" ht="12.75" customHeight="1">
      <c r="F37" s="20"/>
      <c r="G37" s="21"/>
      <c r="H37" s="22"/>
    </row>
    <row r="38" spans="1:9" ht="12.75" customHeight="1">
      <c r="C38" s="23" t="s">
        <v>93</v>
      </c>
      <c r="F38" s="20">
        <v>269.43558899999999</v>
      </c>
      <c r="G38" s="21">
        <v>2.2400000000000003E-2</v>
      </c>
      <c r="H38" s="22"/>
    </row>
    <row r="39" spans="1:9" ht="12.75" customHeight="1">
      <c r="A39" s="28"/>
      <c r="B39" s="28"/>
      <c r="C39" s="29" t="s">
        <v>48</v>
      </c>
      <c r="D39" s="29"/>
      <c r="E39" s="29"/>
      <c r="F39" s="30">
        <f>SUM(F38:F38)</f>
        <v>269.43558899999999</v>
      </c>
      <c r="G39" s="31">
        <f>SUM(G38:G38)</f>
        <v>2.2400000000000003E-2</v>
      </c>
      <c r="H39" s="32"/>
      <c r="I39" s="33"/>
    </row>
    <row r="40" spans="1:9" ht="12.75" customHeight="1">
      <c r="F40" s="20"/>
      <c r="G40" s="21"/>
      <c r="H40" s="22"/>
    </row>
    <row r="41" spans="1:9" ht="12.75" customHeight="1">
      <c r="C41" s="23" t="s">
        <v>94</v>
      </c>
      <c r="F41" s="20"/>
      <c r="G41" s="21"/>
      <c r="H41" s="22"/>
    </row>
    <row r="42" spans="1:9" ht="12.75" customHeight="1">
      <c r="C42" s="23" t="s">
        <v>95</v>
      </c>
      <c r="F42" s="20">
        <v>551.26900799999999</v>
      </c>
      <c r="G42" s="21">
        <v>4.5999999999999999E-2</v>
      </c>
      <c r="H42" s="22"/>
      <c r="I42" s="33"/>
    </row>
    <row r="43" spans="1:9" ht="12.75" customHeight="1">
      <c r="A43" s="28"/>
      <c r="B43" s="28"/>
      <c r="C43" s="29" t="s">
        <v>48</v>
      </c>
      <c r="D43" s="29"/>
      <c r="E43" s="29"/>
      <c r="F43" s="30">
        <f>SUM(F42:F42)</f>
        <v>551.26900799999999</v>
      </c>
      <c r="G43" s="31">
        <f>SUM(G42:G42)</f>
        <v>4.5999999999999999E-2</v>
      </c>
      <c r="H43" s="32"/>
    </row>
    <row r="44" spans="1:9" ht="12.75" customHeight="1">
      <c r="A44" s="2"/>
      <c r="B44" s="2"/>
      <c r="C44" s="35" t="s">
        <v>96</v>
      </c>
      <c r="D44" s="35"/>
      <c r="E44" s="35"/>
      <c r="F44" s="36">
        <f>SUM(F11,F15,F19,F36,F39,F43)</f>
        <v>12042.110296999999</v>
      </c>
      <c r="G44" s="37">
        <f>SUM(G11,G15,G19,G36,G39,G43)</f>
        <v>1</v>
      </c>
      <c r="H44" s="38"/>
    </row>
    <row r="45" spans="1:9" ht="12.75" customHeight="1"/>
    <row r="46" spans="1:9" ht="12.75" customHeight="1">
      <c r="C46" s="23" t="s">
        <v>97</v>
      </c>
    </row>
    <row r="47" spans="1:9" ht="12.75" customHeight="1">
      <c r="C47" s="23" t="s">
        <v>326</v>
      </c>
    </row>
    <row r="48" spans="1:9" ht="12.75" customHeight="1">
      <c r="C48" s="23"/>
    </row>
    <row r="49" spans="3:5" ht="12.75" customHeight="1">
      <c r="C49" s="40" t="s">
        <v>329</v>
      </c>
      <c r="D49" s="40"/>
      <c r="E49" s="40"/>
    </row>
    <row r="50" spans="3:5" ht="12.75" customHeight="1">
      <c r="C50" s="40" t="s">
        <v>330</v>
      </c>
      <c r="D50" s="41" t="s">
        <v>331</v>
      </c>
      <c r="E50" s="40"/>
    </row>
    <row r="51" spans="3:5" ht="12.75" customHeight="1">
      <c r="C51" s="40" t="s">
        <v>332</v>
      </c>
      <c r="D51" s="40"/>
      <c r="E51" s="40"/>
    </row>
    <row r="52" spans="3:5" ht="12.75" customHeight="1">
      <c r="C52" s="42" t="s">
        <v>333</v>
      </c>
      <c r="D52" s="43">
        <v>1192.9966999999999</v>
      </c>
      <c r="E52" s="40"/>
    </row>
    <row r="53" spans="3:5" ht="12.75" customHeight="1">
      <c r="C53" s="42" t="s">
        <v>335</v>
      </c>
      <c r="D53" s="43">
        <v>1005.3584</v>
      </c>
      <c r="E53" s="40"/>
    </row>
    <row r="54" spans="3:5" ht="12.75" customHeight="1">
      <c r="C54" s="42" t="s">
        <v>336</v>
      </c>
      <c r="D54" s="43">
        <v>1002.323</v>
      </c>
      <c r="E54" s="40"/>
    </row>
    <row r="55" spans="3:5" ht="12.75" customHeight="1">
      <c r="C55" s="42" t="s">
        <v>337</v>
      </c>
      <c r="D55" s="43">
        <v>1001.1194</v>
      </c>
      <c r="E55" s="40"/>
    </row>
    <row r="56" spans="3:5" ht="12.75" customHeight="1">
      <c r="C56" s="42" t="s">
        <v>384</v>
      </c>
      <c r="D56" s="43">
        <v>1021.9104</v>
      </c>
      <c r="E56" s="40"/>
    </row>
    <row r="57" spans="3:5" ht="12.75" customHeight="1">
      <c r="C57" s="42" t="s">
        <v>338</v>
      </c>
      <c r="D57" s="78"/>
      <c r="E57" s="40"/>
    </row>
    <row r="58" spans="3:5" ht="12.75" customHeight="1">
      <c r="C58" s="42" t="s">
        <v>333</v>
      </c>
      <c r="D58" s="43">
        <v>1201.4261429999999</v>
      </c>
      <c r="E58" s="40"/>
    </row>
    <row r="59" spans="3:5" ht="12.75" customHeight="1">
      <c r="C59" s="42" t="s">
        <v>335</v>
      </c>
      <c r="D59" s="43">
        <v>1005.969648</v>
      </c>
      <c r="E59" s="40"/>
    </row>
    <row r="60" spans="3:5" ht="12.75" customHeight="1">
      <c r="C60" s="42" t="s">
        <v>336</v>
      </c>
      <c r="D60" s="43">
        <v>1002.487556</v>
      </c>
      <c r="E60" s="40"/>
    </row>
    <row r="61" spans="3:5" ht="12.75" customHeight="1">
      <c r="C61" s="42" t="s">
        <v>337</v>
      </c>
      <c r="D61" s="43">
        <v>1001.273013</v>
      </c>
      <c r="E61" s="40"/>
    </row>
    <row r="62" spans="3:5" ht="12.75" customHeight="1">
      <c r="C62" s="42" t="s">
        <v>384</v>
      </c>
      <c r="D62" s="43">
        <v>1005.329764</v>
      </c>
      <c r="E62" s="40"/>
    </row>
    <row r="63" spans="3:5" ht="12.75" customHeight="1">
      <c r="C63" s="40" t="s">
        <v>339</v>
      </c>
      <c r="D63" s="41" t="s">
        <v>331</v>
      </c>
      <c r="E63" s="40"/>
    </row>
    <row r="64" spans="3:5" ht="12.75" customHeight="1">
      <c r="C64" s="79" t="s">
        <v>340</v>
      </c>
      <c r="D64" s="41" t="s">
        <v>331</v>
      </c>
      <c r="E64" s="40"/>
    </row>
    <row r="65" spans="3:5" ht="12.75" customHeight="1">
      <c r="C65" s="40" t="s">
        <v>341</v>
      </c>
      <c r="D65" s="41" t="s">
        <v>331</v>
      </c>
      <c r="E65" s="40"/>
    </row>
    <row r="66" spans="3:5" ht="12.75" customHeight="1">
      <c r="C66" s="40" t="s">
        <v>342</v>
      </c>
      <c r="D66" s="80" t="s">
        <v>403</v>
      </c>
      <c r="E66" s="40"/>
    </row>
    <row r="67" spans="3:5" ht="12.75" customHeight="1">
      <c r="C67" s="40" t="s">
        <v>385</v>
      </c>
      <c r="D67" s="3"/>
      <c r="E67" s="40"/>
    </row>
    <row r="68" spans="3:5" ht="12.75" customHeight="1">
      <c r="C68" s="47" t="s">
        <v>344</v>
      </c>
      <c r="D68" s="48" t="s">
        <v>345</v>
      </c>
      <c r="E68" s="48" t="s">
        <v>346</v>
      </c>
    </row>
    <row r="69" spans="3:5" ht="12.75" customHeight="1">
      <c r="C69" s="42" t="s">
        <v>348</v>
      </c>
      <c r="D69" s="50">
        <f>1.489454+1.590186+1.014844+1.584741</f>
        <v>5.6792250000000006</v>
      </c>
      <c r="E69" s="50">
        <f>1.276613+1.36295+0.869824+1.358283</f>
        <v>4.8676699999999995</v>
      </c>
    </row>
    <row r="70" spans="3:5" ht="12.75" customHeight="1">
      <c r="C70" s="42" t="s">
        <v>349</v>
      </c>
      <c r="D70" s="50">
        <f>3.301132+2.756792</f>
        <v>6.0579239999999999</v>
      </c>
      <c r="E70" s="50">
        <f>2.829404+2.362849</f>
        <v>5.192253</v>
      </c>
    </row>
    <row r="71" spans="3:5" ht="12.75" customHeight="1">
      <c r="C71" s="42" t="s">
        <v>350</v>
      </c>
      <c r="D71" s="50">
        <v>6.0702299999999996</v>
      </c>
      <c r="E71" s="50">
        <v>5.2027999999999999</v>
      </c>
    </row>
    <row r="72" spans="3:5" ht="12.75" customHeight="1">
      <c r="C72" s="51" t="s">
        <v>386</v>
      </c>
      <c r="D72" s="50">
        <v>20.921654</v>
      </c>
      <c r="E72" s="50">
        <v>17.931971999999998</v>
      </c>
    </row>
    <row r="73" spans="3:5" ht="12.75" customHeight="1">
      <c r="C73" s="53" t="s">
        <v>351</v>
      </c>
      <c r="D73" s="55"/>
      <c r="E73" s="55"/>
    </row>
    <row r="74" spans="3:5" ht="12.75" customHeight="1">
      <c r="C74" s="54" t="s">
        <v>352</v>
      </c>
      <c r="D74" s="55"/>
      <c r="E74" s="55"/>
    </row>
    <row r="75" spans="3:5" ht="12.75" customHeight="1"/>
    <row r="76" spans="3:5" ht="12.75" customHeight="1"/>
  </sheetData>
  <mergeCells count="1">
    <mergeCell ref="C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L118"/>
  <sheetViews>
    <sheetView topLeftCell="A46" workbookViewId="0">
      <selection activeCell="C77" sqref="C77"/>
    </sheetView>
  </sheetViews>
  <sheetFormatPr defaultColWidth="9.140625" defaultRowHeight="11.25"/>
  <cols>
    <col min="1" max="1" width="7.5703125" style="4" customWidth="1"/>
    <col min="2" max="2" width="14.140625" style="4" customWidth="1"/>
    <col min="3" max="3" width="90.85546875" style="4" customWidth="1"/>
    <col min="4" max="4" width="22.42578125" style="4" customWidth="1"/>
    <col min="5" max="5" width="16.28515625" style="4" customWidth="1"/>
    <col min="6" max="6" width="23.5703125" style="4" customWidth="1"/>
    <col min="7" max="7" width="15.140625" style="4" customWidth="1"/>
    <col min="8" max="8" width="13" style="4" customWidth="1"/>
    <col min="9" max="9" width="14.5703125" style="3" customWidth="1"/>
    <col min="10" max="10" width="22.42578125" style="4" hidden="1" customWidth="1"/>
    <col min="11" max="11" width="9.140625" style="4" hidden="1" customWidth="1"/>
    <col min="12" max="12" width="15.140625" style="3" customWidth="1"/>
    <col min="13" max="16384" width="9.140625" style="4"/>
  </cols>
  <sheetData>
    <row r="1" spans="1:12">
      <c r="A1" s="1"/>
      <c r="B1" s="1"/>
      <c r="C1" s="85" t="s">
        <v>265</v>
      </c>
      <c r="D1" s="85"/>
      <c r="E1" s="85"/>
      <c r="F1" s="85"/>
      <c r="G1" s="85"/>
      <c r="H1" s="2"/>
    </row>
    <row r="2" spans="1:12">
      <c r="A2" s="6" t="s">
        <v>1</v>
      </c>
      <c r="B2" s="6"/>
      <c r="C2" s="7" t="s">
        <v>2</v>
      </c>
      <c r="D2" s="8"/>
      <c r="E2" s="8"/>
      <c r="F2" s="9"/>
      <c r="G2" s="10"/>
      <c r="H2" s="11"/>
    </row>
    <row r="3" spans="1:12" ht="15.75" customHeight="1">
      <c r="A3" s="12"/>
      <c r="B3" s="12"/>
      <c r="C3" s="13"/>
      <c r="D3" s="6"/>
      <c r="E3" s="6"/>
      <c r="F3" s="9"/>
      <c r="G3" s="10"/>
      <c r="H3" s="11"/>
    </row>
    <row r="4" spans="1:12" ht="22.5">
      <c r="A4" s="14" t="s">
        <v>3</v>
      </c>
      <c r="B4" s="14" t="s">
        <v>9</v>
      </c>
      <c r="C4" s="15" t="s">
        <v>4</v>
      </c>
      <c r="D4" s="15" t="s">
        <v>5</v>
      </c>
      <c r="E4" s="15" t="s">
        <v>327</v>
      </c>
      <c r="F4" s="16" t="s">
        <v>6</v>
      </c>
      <c r="G4" s="17" t="s">
        <v>7</v>
      </c>
      <c r="H4" s="18" t="s">
        <v>8</v>
      </c>
      <c r="I4" s="19"/>
      <c r="L4" s="19"/>
    </row>
    <row r="5" spans="1:12" ht="12.75" customHeight="1">
      <c r="F5" s="20"/>
      <c r="G5" s="21"/>
      <c r="H5" s="22"/>
    </row>
    <row r="6" spans="1:12" ht="12.75" customHeight="1">
      <c r="F6" s="20"/>
      <c r="G6" s="21"/>
      <c r="H6" s="22"/>
    </row>
    <row r="7" spans="1:12" ht="12.75" customHeight="1">
      <c r="C7" s="23" t="s">
        <v>137</v>
      </c>
      <c r="F7" s="20"/>
      <c r="G7" s="21"/>
      <c r="H7" s="22"/>
    </row>
    <row r="8" spans="1:12" ht="12.75" customHeight="1">
      <c r="C8" s="23" t="s">
        <v>85</v>
      </c>
      <c r="F8" s="20"/>
      <c r="G8" s="21"/>
      <c r="H8" s="22"/>
    </row>
    <row r="9" spans="1:12" ht="12.75" customHeight="1">
      <c r="A9" s="4">
        <v>1</v>
      </c>
      <c r="B9" s="4" t="s">
        <v>145</v>
      </c>
      <c r="C9" s="4" t="s">
        <v>143</v>
      </c>
      <c r="D9" s="4" t="s">
        <v>144</v>
      </c>
      <c r="E9" s="24">
        <v>15900</v>
      </c>
      <c r="F9" s="20">
        <v>133.48845</v>
      </c>
      <c r="G9" s="21">
        <v>1.7399999999999999E-2</v>
      </c>
      <c r="H9" s="22"/>
    </row>
    <row r="10" spans="1:12" ht="12.75" customHeight="1">
      <c r="A10" s="4">
        <v>2</v>
      </c>
      <c r="B10" s="4" t="s">
        <v>147</v>
      </c>
      <c r="C10" s="4" t="s">
        <v>146</v>
      </c>
      <c r="D10" s="4" t="s">
        <v>141</v>
      </c>
      <c r="E10" s="24">
        <v>16590</v>
      </c>
      <c r="F10" s="20">
        <v>112.57974</v>
      </c>
      <c r="G10" s="21">
        <v>1.47E-2</v>
      </c>
      <c r="H10" s="22"/>
      <c r="J10" s="26" t="s">
        <v>17</v>
      </c>
      <c r="K10" s="26" t="s">
        <v>18</v>
      </c>
    </row>
    <row r="11" spans="1:12" ht="12.75" customHeight="1">
      <c r="A11" s="4">
        <v>3</v>
      </c>
      <c r="B11" s="4" t="s">
        <v>140</v>
      </c>
      <c r="C11" s="4" t="s">
        <v>138</v>
      </c>
      <c r="D11" s="4" t="s">
        <v>139</v>
      </c>
      <c r="E11" s="24">
        <v>33480</v>
      </c>
      <c r="F11" s="20">
        <v>96.02064</v>
      </c>
      <c r="G11" s="21">
        <v>1.2500000000000001E-2</v>
      </c>
      <c r="H11" s="22"/>
      <c r="J11" s="21" t="s">
        <v>103</v>
      </c>
      <c r="K11" s="21">
        <v>0.35549999999999998</v>
      </c>
    </row>
    <row r="12" spans="1:12" ht="12.75" customHeight="1">
      <c r="A12" s="4">
        <v>4</v>
      </c>
      <c r="B12" s="4" t="s">
        <v>154</v>
      </c>
      <c r="C12" s="4" t="s">
        <v>76</v>
      </c>
      <c r="D12" s="4" t="s">
        <v>152</v>
      </c>
      <c r="E12" s="24">
        <v>10820</v>
      </c>
      <c r="F12" s="20">
        <v>89.681569999999994</v>
      </c>
      <c r="G12" s="21">
        <v>1.1699999999999999E-2</v>
      </c>
      <c r="H12" s="22"/>
      <c r="J12" s="21" t="s">
        <v>113</v>
      </c>
      <c r="K12" s="21">
        <v>9.1499999999999998E-2</v>
      </c>
    </row>
    <row r="13" spans="1:12" ht="12.75" customHeight="1">
      <c r="A13" s="4">
        <v>5</v>
      </c>
      <c r="B13" s="4" t="s">
        <v>166</v>
      </c>
      <c r="C13" s="4" t="s">
        <v>165</v>
      </c>
      <c r="D13" s="4" t="s">
        <v>153</v>
      </c>
      <c r="E13" s="24">
        <v>3530</v>
      </c>
      <c r="F13" s="20">
        <v>81.850110000000001</v>
      </c>
      <c r="G13" s="21">
        <v>1.0700000000000001E-2</v>
      </c>
      <c r="H13" s="22"/>
      <c r="J13" s="21" t="s">
        <v>249</v>
      </c>
      <c r="K13" s="21">
        <v>6.6199999999999995E-2</v>
      </c>
    </row>
    <row r="14" spans="1:12" ht="12.75" customHeight="1">
      <c r="A14" s="4">
        <v>6</v>
      </c>
      <c r="B14" s="4" t="s">
        <v>151</v>
      </c>
      <c r="C14" s="4" t="s">
        <v>148</v>
      </c>
      <c r="D14" s="4" t="s">
        <v>149</v>
      </c>
      <c r="E14" s="24">
        <v>5000</v>
      </c>
      <c r="F14" s="20">
        <v>80.357500000000002</v>
      </c>
      <c r="G14" s="21">
        <v>1.0500000000000001E-2</v>
      </c>
      <c r="H14" s="22"/>
      <c r="J14" s="21" t="s">
        <v>233</v>
      </c>
      <c r="K14" s="21">
        <v>6.6000000000000003E-2</v>
      </c>
    </row>
    <row r="15" spans="1:12" ht="12.75" customHeight="1">
      <c r="A15" s="4">
        <v>7</v>
      </c>
      <c r="B15" s="4" t="s">
        <v>142</v>
      </c>
      <c r="C15" s="4" t="s">
        <v>88</v>
      </c>
      <c r="D15" s="4" t="s">
        <v>141</v>
      </c>
      <c r="E15" s="24">
        <v>6700</v>
      </c>
      <c r="F15" s="20">
        <v>76.262749999999997</v>
      </c>
      <c r="G15" s="21">
        <v>0.01</v>
      </c>
      <c r="H15" s="22"/>
      <c r="J15" s="21" t="s">
        <v>31</v>
      </c>
      <c r="K15" s="21">
        <v>6.5299999999999997E-2</v>
      </c>
    </row>
    <row r="16" spans="1:12" ht="12.75" customHeight="1">
      <c r="A16" s="4">
        <v>8</v>
      </c>
      <c r="B16" s="4" t="s">
        <v>161</v>
      </c>
      <c r="C16" s="4" t="s">
        <v>160</v>
      </c>
      <c r="D16" s="4" t="s">
        <v>139</v>
      </c>
      <c r="E16" s="24">
        <v>11770</v>
      </c>
      <c r="F16" s="20">
        <v>61.774844999999999</v>
      </c>
      <c r="G16" s="21">
        <v>8.1000000000000013E-3</v>
      </c>
      <c r="H16" s="22"/>
      <c r="J16" s="21" t="s">
        <v>141</v>
      </c>
      <c r="K16" s="21">
        <v>4.5899999999999996E-2</v>
      </c>
    </row>
    <row r="17" spans="1:11" ht="12.75" customHeight="1">
      <c r="A17" s="4">
        <v>9</v>
      </c>
      <c r="B17" s="4" t="s">
        <v>169</v>
      </c>
      <c r="C17" s="4" t="s">
        <v>167</v>
      </c>
      <c r="D17" s="4" t="s">
        <v>150</v>
      </c>
      <c r="E17" s="24">
        <v>8290</v>
      </c>
      <c r="F17" s="20">
        <v>61.035125000000001</v>
      </c>
      <c r="G17" s="21">
        <v>8.0000000000000002E-3</v>
      </c>
      <c r="H17" s="22"/>
      <c r="J17" s="21" t="s">
        <v>33</v>
      </c>
      <c r="K17" s="21">
        <v>3.8800000000000001E-2</v>
      </c>
    </row>
    <row r="18" spans="1:11" ht="12.75" customHeight="1">
      <c r="A18" s="4">
        <v>10</v>
      </c>
      <c r="B18" s="4" t="s">
        <v>235</v>
      </c>
      <c r="C18" s="4" t="s">
        <v>234</v>
      </c>
      <c r="D18" s="4" t="s">
        <v>152</v>
      </c>
      <c r="E18" s="24">
        <v>3434</v>
      </c>
      <c r="F18" s="20">
        <v>50.587971000000003</v>
      </c>
      <c r="G18" s="21">
        <v>6.6E-3</v>
      </c>
      <c r="H18" s="22"/>
      <c r="J18" s="21" t="s">
        <v>16</v>
      </c>
      <c r="K18" s="21">
        <v>2.5600000000000001E-2</v>
      </c>
    </row>
    <row r="19" spans="1:11" ht="12.75" customHeight="1">
      <c r="A19" s="4">
        <v>11</v>
      </c>
      <c r="B19" s="4" t="s">
        <v>172</v>
      </c>
      <c r="C19" s="4" t="s">
        <v>170</v>
      </c>
      <c r="D19" s="4" t="s">
        <v>141</v>
      </c>
      <c r="E19" s="24">
        <v>2020</v>
      </c>
      <c r="F19" s="20">
        <v>48.187100000000001</v>
      </c>
      <c r="G19" s="21">
        <v>6.3E-3</v>
      </c>
      <c r="H19" s="22"/>
      <c r="J19" s="21" t="s">
        <v>139</v>
      </c>
      <c r="K19" s="21">
        <v>2.5000000000000001E-2</v>
      </c>
    </row>
    <row r="20" spans="1:11" ht="12.75" customHeight="1">
      <c r="A20" s="4">
        <v>12</v>
      </c>
      <c r="B20" s="4" t="s">
        <v>159</v>
      </c>
      <c r="C20" s="4" t="s">
        <v>157</v>
      </c>
      <c r="D20" s="4" t="s">
        <v>153</v>
      </c>
      <c r="E20" s="24">
        <v>3480</v>
      </c>
      <c r="F20" s="20">
        <v>43.703580000000002</v>
      </c>
      <c r="G20" s="21">
        <v>5.6999999999999993E-3</v>
      </c>
      <c r="H20" s="22"/>
      <c r="J20" s="21" t="s">
        <v>144</v>
      </c>
      <c r="K20" s="21">
        <v>2.1600000000000001E-2</v>
      </c>
    </row>
    <row r="21" spans="1:11" ht="12.75" customHeight="1">
      <c r="A21" s="4">
        <v>13</v>
      </c>
      <c r="B21" s="4" t="s">
        <v>175</v>
      </c>
      <c r="C21" s="4" t="s">
        <v>173</v>
      </c>
      <c r="D21" s="4" t="s">
        <v>158</v>
      </c>
      <c r="E21" s="24">
        <v>13800</v>
      </c>
      <c r="F21" s="20">
        <v>43.145699999999998</v>
      </c>
      <c r="G21" s="21">
        <v>5.6000000000000008E-3</v>
      </c>
      <c r="H21" s="22"/>
      <c r="J21" s="21" t="s">
        <v>152</v>
      </c>
      <c r="K21" s="21">
        <v>1.83E-2</v>
      </c>
    </row>
    <row r="22" spans="1:11" ht="12.75" customHeight="1">
      <c r="A22" s="4">
        <v>14</v>
      </c>
      <c r="B22" s="4" t="s">
        <v>156</v>
      </c>
      <c r="C22" s="4" t="s">
        <v>155</v>
      </c>
      <c r="D22" s="4" t="s">
        <v>150</v>
      </c>
      <c r="E22" s="24">
        <v>9060</v>
      </c>
      <c r="F22" s="20">
        <v>37.53105</v>
      </c>
      <c r="G22" s="21">
        <v>4.8999999999999998E-3</v>
      </c>
      <c r="H22" s="22"/>
      <c r="J22" s="21" t="s">
        <v>150</v>
      </c>
      <c r="K22" s="21">
        <v>1.6899999999999998E-2</v>
      </c>
    </row>
    <row r="23" spans="1:11" ht="12.75" customHeight="1">
      <c r="A23" s="4">
        <v>15</v>
      </c>
      <c r="B23" s="4" t="s">
        <v>164</v>
      </c>
      <c r="C23" s="4" t="s">
        <v>162</v>
      </c>
      <c r="D23" s="4" t="s">
        <v>163</v>
      </c>
      <c r="E23" s="24">
        <v>31000</v>
      </c>
      <c r="F23" s="20">
        <v>36.177</v>
      </c>
      <c r="G23" s="21">
        <v>4.6999999999999993E-3</v>
      </c>
      <c r="H23" s="22"/>
      <c r="J23" s="21" t="s">
        <v>153</v>
      </c>
      <c r="K23" s="21">
        <v>1.6399999999999998E-2</v>
      </c>
    </row>
    <row r="24" spans="1:11" ht="12.75" customHeight="1">
      <c r="A24" s="4">
        <v>16</v>
      </c>
      <c r="B24" s="4" t="s">
        <v>182</v>
      </c>
      <c r="C24" s="4" t="s">
        <v>24</v>
      </c>
      <c r="D24" s="4" t="s">
        <v>141</v>
      </c>
      <c r="E24" s="24">
        <v>5530</v>
      </c>
      <c r="F24" s="20">
        <v>35.947764999999997</v>
      </c>
      <c r="G24" s="21">
        <v>4.6999999999999993E-3</v>
      </c>
      <c r="H24" s="22"/>
      <c r="J24" s="21" t="s">
        <v>158</v>
      </c>
      <c r="K24" s="21">
        <v>1.1200000000000002E-2</v>
      </c>
    </row>
    <row r="25" spans="1:11" ht="12.75" customHeight="1">
      <c r="A25" s="4">
        <v>17</v>
      </c>
      <c r="B25" s="4" t="s">
        <v>177</v>
      </c>
      <c r="C25" s="4" t="s">
        <v>35</v>
      </c>
      <c r="D25" s="4" t="s">
        <v>141</v>
      </c>
      <c r="E25" s="24">
        <v>7640</v>
      </c>
      <c r="F25" s="20">
        <v>35.453420000000001</v>
      </c>
      <c r="G25" s="21">
        <v>4.5999999999999999E-3</v>
      </c>
      <c r="H25" s="22"/>
      <c r="J25" s="21" t="s">
        <v>149</v>
      </c>
      <c r="K25" s="21">
        <v>1.0500000000000001E-2</v>
      </c>
    </row>
    <row r="26" spans="1:11" ht="12.75" customHeight="1">
      <c r="A26" s="4">
        <v>18</v>
      </c>
      <c r="B26" s="4" t="s">
        <v>203</v>
      </c>
      <c r="C26" s="4" t="s">
        <v>202</v>
      </c>
      <c r="D26" s="4" t="s">
        <v>179</v>
      </c>
      <c r="E26" s="24">
        <v>22260</v>
      </c>
      <c r="F26" s="20">
        <v>34.825769999999999</v>
      </c>
      <c r="G26" s="21">
        <v>4.5000000000000005E-3</v>
      </c>
      <c r="H26" s="22"/>
      <c r="J26" s="21" t="s">
        <v>163</v>
      </c>
      <c r="K26" s="21">
        <v>8.5000000000000006E-3</v>
      </c>
    </row>
    <row r="27" spans="1:11" ht="12.75" customHeight="1">
      <c r="A27" s="4">
        <v>19</v>
      </c>
      <c r="B27" s="4" t="s">
        <v>197</v>
      </c>
      <c r="C27" s="4" t="s">
        <v>196</v>
      </c>
      <c r="D27" s="4" t="s">
        <v>139</v>
      </c>
      <c r="E27" s="24">
        <v>5610</v>
      </c>
      <c r="F27" s="20">
        <v>33.626339999999999</v>
      </c>
      <c r="G27" s="21">
        <v>4.4000000000000003E-3</v>
      </c>
      <c r="H27" s="22"/>
      <c r="J27" s="21" t="s">
        <v>174</v>
      </c>
      <c r="K27" s="21">
        <v>7.4999999999999997E-3</v>
      </c>
    </row>
    <row r="28" spans="1:11" ht="12.75" customHeight="1">
      <c r="A28" s="4">
        <v>20</v>
      </c>
      <c r="B28" s="4" t="s">
        <v>205</v>
      </c>
      <c r="C28" s="4" t="s">
        <v>204</v>
      </c>
      <c r="D28" s="4" t="s">
        <v>144</v>
      </c>
      <c r="E28" s="24">
        <v>11000</v>
      </c>
      <c r="F28" s="20">
        <v>31.998999999999999</v>
      </c>
      <c r="G28" s="21">
        <v>4.1999999999999997E-3</v>
      </c>
      <c r="H28" s="22"/>
      <c r="J28" s="21" t="s">
        <v>179</v>
      </c>
      <c r="K28" s="21">
        <v>4.5000000000000005E-3</v>
      </c>
    </row>
    <row r="29" spans="1:11" ht="12.75" customHeight="1">
      <c r="A29" s="4">
        <v>21</v>
      </c>
      <c r="B29" s="4" t="s">
        <v>199</v>
      </c>
      <c r="C29" s="4" t="s">
        <v>198</v>
      </c>
      <c r="D29" s="4" t="s">
        <v>174</v>
      </c>
      <c r="E29" s="24">
        <v>32080</v>
      </c>
      <c r="F29" s="20">
        <v>31.085519999999999</v>
      </c>
      <c r="G29" s="21">
        <v>4.0999999999999995E-3</v>
      </c>
      <c r="H29" s="22"/>
      <c r="J29" s="21" t="s">
        <v>171</v>
      </c>
      <c r="K29" s="21">
        <v>4.5000000000000005E-3</v>
      </c>
    </row>
    <row r="30" spans="1:11" ht="12.75" customHeight="1">
      <c r="A30" s="4">
        <v>22</v>
      </c>
      <c r="B30" s="4" t="s">
        <v>224</v>
      </c>
      <c r="C30" s="4" t="s">
        <v>223</v>
      </c>
      <c r="D30" s="4" t="s">
        <v>163</v>
      </c>
      <c r="E30" s="24">
        <v>22370</v>
      </c>
      <c r="F30" s="20">
        <v>29.19285</v>
      </c>
      <c r="G30" s="21">
        <v>3.8E-3</v>
      </c>
      <c r="H30" s="22"/>
      <c r="J30" s="21" t="s">
        <v>181</v>
      </c>
      <c r="K30" s="21">
        <v>4.4000000000000003E-3</v>
      </c>
    </row>
    <row r="31" spans="1:11" ht="12.75" customHeight="1">
      <c r="A31" s="4">
        <v>23</v>
      </c>
      <c r="B31" s="4" t="s">
        <v>192</v>
      </c>
      <c r="C31" s="4" t="s">
        <v>191</v>
      </c>
      <c r="D31" s="4" t="s">
        <v>158</v>
      </c>
      <c r="E31" s="24">
        <v>2770</v>
      </c>
      <c r="F31" s="20">
        <v>25.806705000000001</v>
      </c>
      <c r="G31" s="21">
        <v>3.4000000000000002E-3</v>
      </c>
      <c r="H31" s="22"/>
      <c r="J31" s="21" t="s">
        <v>184</v>
      </c>
      <c r="K31" s="21">
        <v>3.0999999999999999E-3</v>
      </c>
    </row>
    <row r="32" spans="1:11" ht="12.75" customHeight="1">
      <c r="A32" s="4">
        <v>24</v>
      </c>
      <c r="B32" s="4" t="s">
        <v>237</v>
      </c>
      <c r="C32" s="4" t="s">
        <v>236</v>
      </c>
      <c r="D32" s="4" t="s">
        <v>174</v>
      </c>
      <c r="E32" s="24">
        <v>810</v>
      </c>
      <c r="F32" s="20">
        <v>25.67295</v>
      </c>
      <c r="G32" s="21">
        <v>3.4000000000000002E-3</v>
      </c>
      <c r="H32" s="22"/>
      <c r="J32" s="21" t="s">
        <v>176</v>
      </c>
      <c r="K32" s="21">
        <v>2.2000000000000001E-3</v>
      </c>
    </row>
    <row r="33" spans="1:11" ht="12.75" customHeight="1">
      <c r="A33" s="4">
        <v>25</v>
      </c>
      <c r="B33" s="4" t="s">
        <v>193</v>
      </c>
      <c r="C33" s="4" t="s">
        <v>64</v>
      </c>
      <c r="D33" s="4" t="s">
        <v>184</v>
      </c>
      <c r="E33" s="24">
        <v>2190</v>
      </c>
      <c r="F33" s="20">
        <v>23.995830000000002</v>
      </c>
      <c r="G33" s="21">
        <v>3.0999999999999999E-3</v>
      </c>
      <c r="H33" s="22"/>
      <c r="J33" s="21" t="s">
        <v>168</v>
      </c>
      <c r="K33" s="21">
        <v>1.2999999999999999E-3</v>
      </c>
    </row>
    <row r="34" spans="1:11" ht="12.75" customHeight="1">
      <c r="A34" s="4">
        <v>26</v>
      </c>
      <c r="B34" s="4" t="s">
        <v>190</v>
      </c>
      <c r="C34" s="4" t="s">
        <v>189</v>
      </c>
      <c r="D34" s="4" t="s">
        <v>141</v>
      </c>
      <c r="E34" s="24">
        <v>13000</v>
      </c>
      <c r="F34" s="20">
        <v>21.781500000000001</v>
      </c>
      <c r="G34" s="21">
        <v>2.8000000000000004E-3</v>
      </c>
      <c r="H34" s="22"/>
      <c r="J34" s="21" t="s">
        <v>39</v>
      </c>
      <c r="K34" s="21">
        <v>8.929999999999999E-2</v>
      </c>
    </row>
    <row r="35" spans="1:11" ht="12.75" customHeight="1">
      <c r="A35" s="4">
        <v>27</v>
      </c>
      <c r="B35" s="4" t="s">
        <v>207</v>
      </c>
      <c r="C35" s="4" t="s">
        <v>206</v>
      </c>
      <c r="D35" s="4" t="s">
        <v>141</v>
      </c>
      <c r="E35" s="24">
        <v>1600</v>
      </c>
      <c r="F35" s="20">
        <v>21.704799999999999</v>
      </c>
      <c r="G35" s="21">
        <v>2.8000000000000004E-3</v>
      </c>
      <c r="H35" s="22"/>
      <c r="J35" s="21"/>
      <c r="K35" s="21"/>
    </row>
    <row r="36" spans="1:11" ht="12.75" customHeight="1">
      <c r="A36" s="4">
        <v>28</v>
      </c>
      <c r="B36" s="4" t="s">
        <v>214</v>
      </c>
      <c r="C36" s="4" t="s">
        <v>66</v>
      </c>
      <c r="D36" s="4" t="s">
        <v>171</v>
      </c>
      <c r="E36" s="24">
        <v>4000</v>
      </c>
      <c r="F36" s="20">
        <v>17.914000000000001</v>
      </c>
      <c r="G36" s="21">
        <v>2.3E-3</v>
      </c>
      <c r="H36" s="22"/>
    </row>
    <row r="37" spans="1:11" ht="12.75" customHeight="1">
      <c r="A37" s="4">
        <v>29</v>
      </c>
      <c r="B37" s="4" t="s">
        <v>213</v>
      </c>
      <c r="C37" s="4" t="s">
        <v>212</v>
      </c>
      <c r="D37" s="4" t="s">
        <v>150</v>
      </c>
      <c r="E37" s="24">
        <v>2800</v>
      </c>
      <c r="F37" s="20">
        <v>17.187799999999999</v>
      </c>
      <c r="G37" s="21">
        <v>2.2000000000000001E-3</v>
      </c>
      <c r="H37" s="22"/>
    </row>
    <row r="38" spans="1:11" ht="12.75" customHeight="1">
      <c r="A38" s="4">
        <v>30</v>
      </c>
      <c r="B38" s="4" t="s">
        <v>180</v>
      </c>
      <c r="C38" s="4" t="s">
        <v>178</v>
      </c>
      <c r="D38" s="4" t="s">
        <v>171</v>
      </c>
      <c r="E38" s="24">
        <v>4000</v>
      </c>
      <c r="F38" s="20">
        <v>17.14</v>
      </c>
      <c r="G38" s="21">
        <v>2.2000000000000001E-3</v>
      </c>
      <c r="H38" s="22"/>
    </row>
    <row r="39" spans="1:11" ht="12.75" customHeight="1">
      <c r="A39" s="4">
        <v>31</v>
      </c>
      <c r="B39" s="4" t="s">
        <v>222</v>
      </c>
      <c r="C39" s="4" t="s">
        <v>221</v>
      </c>
      <c r="D39" s="4" t="s">
        <v>158</v>
      </c>
      <c r="E39" s="24">
        <v>900</v>
      </c>
      <c r="F39" s="20">
        <v>17.105399999999999</v>
      </c>
      <c r="G39" s="21">
        <v>2.2000000000000001E-3</v>
      </c>
      <c r="H39" s="22"/>
    </row>
    <row r="40" spans="1:11" ht="12.75" customHeight="1">
      <c r="A40" s="4">
        <v>32</v>
      </c>
      <c r="B40" s="4" t="s">
        <v>220</v>
      </c>
      <c r="C40" s="4" t="s">
        <v>219</v>
      </c>
      <c r="D40" s="4" t="s">
        <v>181</v>
      </c>
      <c r="E40" s="24">
        <v>52000</v>
      </c>
      <c r="F40" s="20">
        <v>16.899999999999999</v>
      </c>
      <c r="G40" s="21">
        <v>2.2000000000000001E-3</v>
      </c>
      <c r="H40" s="22"/>
    </row>
    <row r="41" spans="1:11" ht="12.75" customHeight="1">
      <c r="A41" s="4">
        <v>33</v>
      </c>
      <c r="B41" s="4" t="s">
        <v>218</v>
      </c>
      <c r="C41" s="4" t="s">
        <v>217</v>
      </c>
      <c r="D41" s="4" t="s">
        <v>181</v>
      </c>
      <c r="E41" s="24">
        <v>7500</v>
      </c>
      <c r="F41" s="20">
        <v>16.552499999999998</v>
      </c>
      <c r="G41" s="21">
        <v>2.2000000000000001E-3</v>
      </c>
      <c r="H41" s="22"/>
    </row>
    <row r="42" spans="1:11" ht="12.75" customHeight="1">
      <c r="A42" s="4">
        <v>34</v>
      </c>
      <c r="B42" s="4" t="s">
        <v>188</v>
      </c>
      <c r="C42" s="4" t="s">
        <v>186</v>
      </c>
      <c r="D42" s="4" t="s">
        <v>176</v>
      </c>
      <c r="E42" s="24">
        <v>10000</v>
      </c>
      <c r="F42" s="20">
        <v>16.510000000000002</v>
      </c>
      <c r="G42" s="21">
        <v>2.2000000000000001E-3</v>
      </c>
      <c r="H42" s="22"/>
    </row>
    <row r="43" spans="1:11" ht="12.75" customHeight="1">
      <c r="A43" s="4">
        <v>35</v>
      </c>
      <c r="B43" s="4" t="s">
        <v>216</v>
      </c>
      <c r="C43" s="4" t="s">
        <v>215</v>
      </c>
      <c r="D43" s="4" t="s">
        <v>150</v>
      </c>
      <c r="E43" s="24">
        <v>759</v>
      </c>
      <c r="F43" s="20">
        <v>13.887803</v>
      </c>
      <c r="G43" s="21">
        <v>1.8E-3</v>
      </c>
      <c r="H43" s="22"/>
    </row>
    <row r="44" spans="1:11" ht="12.75" customHeight="1">
      <c r="A44" s="4">
        <v>36</v>
      </c>
      <c r="B44" s="4" t="s">
        <v>195</v>
      </c>
      <c r="C44" s="4" t="s">
        <v>194</v>
      </c>
      <c r="D44" s="4" t="s">
        <v>168</v>
      </c>
      <c r="E44" s="24">
        <v>3230</v>
      </c>
      <c r="F44" s="20">
        <v>10.242330000000001</v>
      </c>
      <c r="G44" s="21">
        <v>1.2999999999999999E-3</v>
      </c>
      <c r="H44" s="22"/>
    </row>
    <row r="45" spans="1:11" ht="12.75" customHeight="1">
      <c r="A45" s="28"/>
      <c r="B45" s="28"/>
      <c r="C45" s="29" t="s">
        <v>48</v>
      </c>
      <c r="D45" s="29"/>
      <c r="E45" s="29"/>
      <c r="F45" s="30">
        <f>SUM(F9:F44)</f>
        <v>1546.9154140000001</v>
      </c>
      <c r="G45" s="31">
        <f>SUM(G9:G44)</f>
        <v>0.20180000000000001</v>
      </c>
      <c r="H45" s="32"/>
      <c r="I45" s="33"/>
    </row>
    <row r="46" spans="1:11" ht="12.75" customHeight="1">
      <c r="F46" s="20"/>
      <c r="G46" s="21"/>
      <c r="H46" s="22"/>
    </row>
    <row r="47" spans="1:11" ht="12.75" customHeight="1">
      <c r="C47" s="23" t="s">
        <v>10</v>
      </c>
      <c r="F47" s="20"/>
      <c r="G47" s="21"/>
      <c r="H47" s="22"/>
    </row>
    <row r="48" spans="1:11" ht="12.75" customHeight="1">
      <c r="C48" s="23" t="s">
        <v>11</v>
      </c>
      <c r="F48" s="20"/>
      <c r="G48" s="21"/>
      <c r="H48" s="22"/>
    </row>
    <row r="49" spans="1:9" ht="12.75" customHeight="1">
      <c r="A49" s="4">
        <v>37</v>
      </c>
      <c r="B49" s="4" t="s">
        <v>44</v>
      </c>
      <c r="C49" s="4" t="s">
        <v>43</v>
      </c>
      <c r="D49" s="4" t="s">
        <v>16</v>
      </c>
      <c r="E49" s="24">
        <v>20000000</v>
      </c>
      <c r="F49" s="20">
        <v>196.19820000000001</v>
      </c>
      <c r="G49" s="21">
        <v>2.5600000000000001E-2</v>
      </c>
      <c r="H49" s="22">
        <v>41359</v>
      </c>
    </row>
    <row r="50" spans="1:9" ht="12.75" customHeight="1">
      <c r="A50" s="28"/>
      <c r="B50" s="28"/>
      <c r="C50" s="29" t="s">
        <v>48</v>
      </c>
      <c r="D50" s="29"/>
      <c r="E50" s="29"/>
      <c r="F50" s="30">
        <f>SUM(F49:F49)</f>
        <v>196.19820000000001</v>
      </c>
      <c r="G50" s="31">
        <f>SUM(G49:G49)</f>
        <v>2.5600000000000001E-2</v>
      </c>
      <c r="H50" s="32"/>
      <c r="I50" s="33"/>
    </row>
    <row r="51" spans="1:9" ht="12.75" customHeight="1">
      <c r="F51" s="20"/>
      <c r="G51" s="21"/>
      <c r="H51" s="22"/>
    </row>
    <row r="52" spans="1:9" ht="12.75" customHeight="1">
      <c r="C52" s="23" t="s">
        <v>84</v>
      </c>
      <c r="F52" s="20"/>
      <c r="G52" s="21"/>
      <c r="H52" s="22"/>
    </row>
    <row r="53" spans="1:9" ht="12.75" customHeight="1">
      <c r="C53" s="23" t="s">
        <v>85</v>
      </c>
      <c r="F53" s="20"/>
      <c r="G53" s="21"/>
      <c r="H53" s="22"/>
    </row>
    <row r="54" spans="1:9" ht="12.75" customHeight="1">
      <c r="A54" s="4">
        <v>38</v>
      </c>
      <c r="B54" s="4" t="s">
        <v>243</v>
      </c>
      <c r="C54" s="4" t="s">
        <v>41</v>
      </c>
      <c r="D54" s="4" t="s">
        <v>113</v>
      </c>
      <c r="E54" s="24">
        <v>70000000</v>
      </c>
      <c r="F54" s="20">
        <v>700.69860000000006</v>
      </c>
      <c r="G54" s="21">
        <v>9.1499999999999998E-2</v>
      </c>
      <c r="H54" s="22">
        <v>36525</v>
      </c>
    </row>
    <row r="55" spans="1:9" ht="12.75" customHeight="1">
      <c r="A55" s="4">
        <v>39</v>
      </c>
      <c r="B55" s="4" t="s">
        <v>266</v>
      </c>
      <c r="C55" s="4" t="s">
        <v>241</v>
      </c>
      <c r="D55" s="4" t="s">
        <v>103</v>
      </c>
      <c r="E55" s="24">
        <v>50000000</v>
      </c>
      <c r="F55" s="20">
        <v>511.58049999999997</v>
      </c>
      <c r="G55" s="21">
        <v>6.6799999999999998E-2</v>
      </c>
      <c r="H55" s="22">
        <v>44692</v>
      </c>
    </row>
    <row r="56" spans="1:9" ht="12.75" customHeight="1">
      <c r="A56" s="4">
        <v>40</v>
      </c>
      <c r="B56" s="4" t="s">
        <v>267</v>
      </c>
      <c r="C56" s="4" t="s">
        <v>223</v>
      </c>
      <c r="D56" s="4" t="s">
        <v>249</v>
      </c>
      <c r="E56" s="24">
        <v>50000000</v>
      </c>
      <c r="F56" s="20">
        <v>507.12799999999999</v>
      </c>
      <c r="G56" s="21">
        <v>6.6199999999999995E-2</v>
      </c>
      <c r="H56" s="22">
        <v>44739</v>
      </c>
    </row>
    <row r="57" spans="1:9" ht="12.75" customHeight="1">
      <c r="A57" s="4">
        <v>41</v>
      </c>
      <c r="B57" s="4" t="s">
        <v>238</v>
      </c>
      <c r="C57" s="4" t="s">
        <v>117</v>
      </c>
      <c r="D57" s="4" t="s">
        <v>233</v>
      </c>
      <c r="E57" s="24">
        <v>50000000</v>
      </c>
      <c r="F57" s="20">
        <v>505.64800000000002</v>
      </c>
      <c r="G57" s="21">
        <v>6.6000000000000003E-2</v>
      </c>
      <c r="H57" s="22">
        <v>41869</v>
      </c>
    </row>
    <row r="58" spans="1:9" ht="12.75" customHeight="1">
      <c r="A58" s="4">
        <v>42</v>
      </c>
      <c r="B58" s="4" t="s">
        <v>268</v>
      </c>
      <c r="C58" s="4" t="s">
        <v>253</v>
      </c>
      <c r="D58" s="4" t="s">
        <v>103</v>
      </c>
      <c r="E58" s="24">
        <v>50000000</v>
      </c>
      <c r="F58" s="20">
        <v>504.87</v>
      </c>
      <c r="G58" s="21">
        <v>6.59E-2</v>
      </c>
      <c r="H58" s="22">
        <v>42109</v>
      </c>
    </row>
    <row r="59" spans="1:9" ht="12.75" customHeight="1">
      <c r="A59" s="4">
        <v>43</v>
      </c>
      <c r="B59" s="4" t="s">
        <v>269</v>
      </c>
      <c r="C59" s="4" t="s">
        <v>76</v>
      </c>
      <c r="D59" s="4" t="s">
        <v>103</v>
      </c>
      <c r="E59" s="24">
        <v>50000000</v>
      </c>
      <c r="F59" s="20">
        <v>502.63400000000001</v>
      </c>
      <c r="G59" s="21">
        <v>6.5599999999999992E-2</v>
      </c>
      <c r="H59" s="22">
        <v>42245</v>
      </c>
    </row>
    <row r="60" spans="1:9" ht="12.75" customHeight="1">
      <c r="A60" s="4">
        <v>44</v>
      </c>
      <c r="B60" s="4" t="s">
        <v>270</v>
      </c>
      <c r="C60" s="4" t="s">
        <v>239</v>
      </c>
      <c r="D60" s="4" t="s">
        <v>103</v>
      </c>
      <c r="E60" s="24">
        <v>50000000</v>
      </c>
      <c r="F60" s="20">
        <v>502.35599999999999</v>
      </c>
      <c r="G60" s="21">
        <v>6.5599999999999992E-2</v>
      </c>
      <c r="H60" s="22">
        <v>44884</v>
      </c>
    </row>
    <row r="61" spans="1:9" ht="12.75" customHeight="1">
      <c r="A61" s="4">
        <v>45</v>
      </c>
      <c r="B61" s="4" t="s">
        <v>123</v>
      </c>
      <c r="C61" s="4" t="s">
        <v>122</v>
      </c>
      <c r="D61" s="4" t="s">
        <v>103</v>
      </c>
      <c r="E61" s="24">
        <v>50000000</v>
      </c>
      <c r="F61" s="20">
        <v>501.21850000000001</v>
      </c>
      <c r="G61" s="21">
        <v>6.54E-2</v>
      </c>
      <c r="H61" s="22">
        <v>41981</v>
      </c>
    </row>
    <row r="62" spans="1:9" ht="12.75" customHeight="1">
      <c r="A62" s="4">
        <v>46</v>
      </c>
      <c r="B62" s="4" t="s">
        <v>87</v>
      </c>
      <c r="C62" s="4" t="s">
        <v>86</v>
      </c>
      <c r="D62" s="4" t="s">
        <v>31</v>
      </c>
      <c r="E62" s="24">
        <v>50000000</v>
      </c>
      <c r="F62" s="20">
        <v>500.39249999999998</v>
      </c>
      <c r="G62" s="21">
        <v>6.5299999999999997E-2</v>
      </c>
      <c r="H62" s="22">
        <v>41303</v>
      </c>
    </row>
    <row r="63" spans="1:9" ht="12.75" customHeight="1">
      <c r="A63" s="4">
        <v>47</v>
      </c>
      <c r="B63" s="4" t="s">
        <v>135</v>
      </c>
      <c r="C63" s="4" t="s">
        <v>108</v>
      </c>
      <c r="D63" s="4" t="s">
        <v>33</v>
      </c>
      <c r="E63" s="24">
        <v>30000000</v>
      </c>
      <c r="F63" s="20">
        <v>297.58800000000002</v>
      </c>
      <c r="G63" s="21">
        <v>3.8800000000000001E-2</v>
      </c>
      <c r="H63" s="22">
        <v>41397</v>
      </c>
    </row>
    <row r="64" spans="1:9" ht="12.75" customHeight="1">
      <c r="A64" s="4">
        <v>48</v>
      </c>
      <c r="B64" s="4" t="s">
        <v>264</v>
      </c>
      <c r="C64" s="4" t="s">
        <v>76</v>
      </c>
      <c r="D64" s="4" t="s">
        <v>103</v>
      </c>
      <c r="E64" s="24">
        <v>20000000</v>
      </c>
      <c r="F64" s="20">
        <v>200.83500000000001</v>
      </c>
      <c r="G64" s="21">
        <v>2.6200000000000001E-2</v>
      </c>
      <c r="H64" s="22">
        <v>42223</v>
      </c>
    </row>
    <row r="65" spans="1:9" ht="12.75" customHeight="1">
      <c r="A65" s="28"/>
      <c r="B65" s="28"/>
      <c r="C65" s="29" t="s">
        <v>48</v>
      </c>
      <c r="D65" s="29"/>
      <c r="E65" s="29"/>
      <c r="F65" s="30">
        <f>SUM(F54:F64)</f>
        <v>5234.9490999999998</v>
      </c>
      <c r="G65" s="31">
        <f>SUM(G54:G64)</f>
        <v>0.68330000000000002</v>
      </c>
      <c r="H65" s="32"/>
      <c r="I65" s="33"/>
    </row>
    <row r="66" spans="1:9" ht="12.75" customHeight="1">
      <c r="F66" s="20"/>
      <c r="G66" s="21"/>
      <c r="H66" s="22"/>
    </row>
    <row r="67" spans="1:9" ht="12.75" customHeight="1">
      <c r="C67" s="23" t="s">
        <v>93</v>
      </c>
      <c r="F67" s="20">
        <v>327.92160699999999</v>
      </c>
      <c r="G67" s="21">
        <v>4.2800000000000005E-2</v>
      </c>
      <c r="H67" s="22"/>
    </row>
    <row r="68" spans="1:9" ht="12.75" customHeight="1">
      <c r="A68" s="28"/>
      <c r="B68" s="28"/>
      <c r="C68" s="29" t="s">
        <v>48</v>
      </c>
      <c r="D68" s="29"/>
      <c r="E68" s="29"/>
      <c r="F68" s="30">
        <f>SUM(F67:F67)</f>
        <v>327.92160699999999</v>
      </c>
      <c r="G68" s="31">
        <f>SUM(G67:G67)</f>
        <v>4.2800000000000005E-2</v>
      </c>
      <c r="H68" s="32"/>
      <c r="I68" s="33"/>
    </row>
    <row r="69" spans="1:9" ht="12.75" customHeight="1">
      <c r="F69" s="20"/>
      <c r="G69" s="21"/>
      <c r="H69" s="22"/>
    </row>
    <row r="70" spans="1:9" ht="12.75" customHeight="1">
      <c r="C70" s="23" t="s">
        <v>94</v>
      </c>
      <c r="F70" s="20"/>
      <c r="G70" s="21"/>
      <c r="H70" s="22"/>
    </row>
    <row r="71" spans="1:9" ht="12.75" customHeight="1">
      <c r="C71" s="23" t="s">
        <v>95</v>
      </c>
      <c r="F71" s="20">
        <v>354.22512</v>
      </c>
      <c r="G71" s="21">
        <v>4.6500000000000007E-2</v>
      </c>
      <c r="H71" s="22"/>
    </row>
    <row r="72" spans="1:9" ht="12.75" customHeight="1">
      <c r="A72" s="28"/>
      <c r="B72" s="28"/>
      <c r="C72" s="29" t="s">
        <v>48</v>
      </c>
      <c r="D72" s="29"/>
      <c r="E72" s="29"/>
      <c r="F72" s="30">
        <f>SUM(F71:F71)</f>
        <v>354.22512</v>
      </c>
      <c r="G72" s="31">
        <f>SUM(G71:G71)</f>
        <v>4.6500000000000007E-2</v>
      </c>
      <c r="H72" s="32"/>
      <c r="I72" s="33"/>
    </row>
    <row r="73" spans="1:9" ht="12.75" customHeight="1">
      <c r="A73" s="2"/>
      <c r="B73" s="2"/>
      <c r="C73" s="35" t="s">
        <v>96</v>
      </c>
      <c r="D73" s="35"/>
      <c r="E73" s="35"/>
      <c r="F73" s="36">
        <f>SUM(F45,F50,F65,F68,F72)</f>
        <v>7660.209441</v>
      </c>
      <c r="G73" s="37">
        <f>SUM(G45,G50,G65,G68,G72)</f>
        <v>1</v>
      </c>
      <c r="H73" s="38"/>
      <c r="I73" s="39"/>
    </row>
    <row r="74" spans="1:9" ht="12.75" customHeight="1"/>
    <row r="75" spans="1:9" ht="12.75" customHeight="1">
      <c r="C75" s="23" t="s">
        <v>97</v>
      </c>
    </row>
    <row r="76" spans="1:9" ht="12.75" customHeight="1">
      <c r="C76" s="23" t="s">
        <v>326</v>
      </c>
    </row>
    <row r="77" spans="1:9" ht="12.75" customHeight="1">
      <c r="C77" s="23" t="s">
        <v>98</v>
      </c>
    </row>
    <row r="78" spans="1:9" ht="12.75" customHeight="1"/>
    <row r="79" spans="1:9" ht="12.75" customHeight="1"/>
    <row r="80" spans="1:9" ht="12.75" customHeight="1">
      <c r="C80" s="40" t="s">
        <v>329</v>
      </c>
      <c r="D80" s="44"/>
      <c r="E80" s="40"/>
    </row>
    <row r="81" spans="3:5" ht="12.75" customHeight="1">
      <c r="C81" s="40" t="s">
        <v>353</v>
      </c>
      <c r="D81" s="44" t="s">
        <v>331</v>
      </c>
      <c r="E81" s="40"/>
    </row>
    <row r="82" spans="3:5" ht="12.75" customHeight="1">
      <c r="C82" s="40" t="s">
        <v>332</v>
      </c>
      <c r="D82" s="43"/>
      <c r="E82" s="40"/>
    </row>
    <row r="83" spans="3:5" ht="12.75" customHeight="1">
      <c r="C83" s="42" t="s">
        <v>387</v>
      </c>
      <c r="D83" s="78">
        <v>11.4354</v>
      </c>
      <c r="E83" s="3"/>
    </row>
    <row r="84" spans="3:5" ht="12.75" customHeight="1">
      <c r="C84" s="42" t="s">
        <v>388</v>
      </c>
      <c r="D84" s="78">
        <v>10.456300000000001</v>
      </c>
      <c r="E84" s="3"/>
    </row>
    <row r="85" spans="3:5" ht="12.75" customHeight="1">
      <c r="C85" s="42" t="s">
        <v>338</v>
      </c>
      <c r="D85" s="78"/>
      <c r="E85" s="3"/>
    </row>
    <row r="86" spans="3:5" ht="12.75" customHeight="1">
      <c r="C86" s="42" t="s">
        <v>387</v>
      </c>
      <c r="D86" s="78">
        <v>11.495281</v>
      </c>
      <c r="E86" s="3"/>
    </row>
    <row r="87" spans="3:5" ht="12.75" customHeight="1">
      <c r="C87" s="42" t="s">
        <v>388</v>
      </c>
      <c r="D87" s="78">
        <v>10.442413</v>
      </c>
      <c r="E87" s="3"/>
    </row>
    <row r="88" spans="3:5" ht="12.75" customHeight="1">
      <c r="C88" s="81" t="s">
        <v>339</v>
      </c>
      <c r="D88" s="57" t="s">
        <v>331</v>
      </c>
      <c r="E88" s="3"/>
    </row>
    <row r="89" spans="3:5" ht="12.75" customHeight="1">
      <c r="C89" s="81" t="s">
        <v>340</v>
      </c>
      <c r="D89" s="57" t="s">
        <v>331</v>
      </c>
      <c r="E89" s="3"/>
    </row>
    <row r="90" spans="3:5" ht="12.75" customHeight="1">
      <c r="C90" s="81" t="s">
        <v>341</v>
      </c>
      <c r="D90" s="57" t="s">
        <v>331</v>
      </c>
      <c r="E90" s="3"/>
    </row>
    <row r="91" spans="3:5" ht="12.75" customHeight="1">
      <c r="C91" s="40" t="s">
        <v>342</v>
      </c>
      <c r="D91" s="80" t="s">
        <v>408</v>
      </c>
      <c r="E91" s="3"/>
    </row>
    <row r="92" spans="3:5" ht="12.75" customHeight="1">
      <c r="C92" s="3" t="s">
        <v>389</v>
      </c>
      <c r="D92" s="3"/>
      <c r="E92" s="3"/>
    </row>
    <row r="93" spans="3:5" ht="12.75" customHeight="1">
      <c r="C93" s="47" t="s">
        <v>344</v>
      </c>
      <c r="D93" s="74" t="s">
        <v>345</v>
      </c>
      <c r="E93" s="74" t="s">
        <v>346</v>
      </c>
    </row>
    <row r="94" spans="3:5" ht="12.75" customHeight="1">
      <c r="C94" s="42" t="s">
        <v>350</v>
      </c>
      <c r="D94" s="50">
        <v>5.8756999999999997E-2</v>
      </c>
      <c r="E94" s="50">
        <v>5.0361000000000003E-2</v>
      </c>
    </row>
    <row r="95" spans="3:5" ht="12.75" customHeight="1">
      <c r="C95" s="3" t="s">
        <v>379</v>
      </c>
      <c r="D95" s="3"/>
      <c r="E95" s="3"/>
    </row>
    <row r="96" spans="3:5" ht="12.75" customHeight="1">
      <c r="C96" s="3" t="s">
        <v>352</v>
      </c>
      <c r="D96" s="40"/>
      <c r="E96" s="40"/>
    </row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</sheetData>
  <mergeCells count="1">
    <mergeCell ref="C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L65"/>
  <sheetViews>
    <sheetView workbookViewId="0">
      <selection activeCell="C4" sqref="C4"/>
    </sheetView>
  </sheetViews>
  <sheetFormatPr defaultColWidth="9.140625" defaultRowHeight="11.25"/>
  <cols>
    <col min="1" max="1" width="7.5703125" style="4" customWidth="1"/>
    <col min="2" max="2" width="13.85546875" style="4" customWidth="1"/>
    <col min="3" max="3" width="91.42578125" style="4" customWidth="1"/>
    <col min="4" max="5" width="15.5703125" style="4" customWidth="1"/>
    <col min="6" max="6" width="14.7109375" style="4" customWidth="1"/>
    <col min="7" max="7" width="15.140625" style="4" customWidth="1"/>
    <col min="8" max="8" width="13" style="4" customWidth="1"/>
    <col min="9" max="9" width="14.5703125" style="3" customWidth="1"/>
    <col min="10" max="10" width="17.42578125" style="4" hidden="1" customWidth="1"/>
    <col min="11" max="11" width="9.140625" style="5" hidden="1" customWidth="1"/>
    <col min="12" max="12" width="15.28515625" style="3" customWidth="1"/>
    <col min="13" max="16384" width="9.140625" style="4"/>
  </cols>
  <sheetData>
    <row r="1" spans="1:12">
      <c r="A1" s="1"/>
      <c r="B1" s="1"/>
      <c r="C1" s="85" t="s">
        <v>271</v>
      </c>
      <c r="D1" s="85"/>
      <c r="E1" s="85"/>
      <c r="F1" s="85"/>
      <c r="G1" s="85"/>
      <c r="H1" s="2"/>
    </row>
    <row r="2" spans="1:12">
      <c r="A2" s="6" t="s">
        <v>1</v>
      </c>
      <c r="B2" s="6"/>
      <c r="C2" s="7" t="s">
        <v>2</v>
      </c>
      <c r="D2" s="8"/>
      <c r="E2" s="8"/>
      <c r="F2" s="9"/>
      <c r="G2" s="10"/>
      <c r="H2" s="11"/>
    </row>
    <row r="3" spans="1:12" ht="15.75" customHeight="1">
      <c r="A3" s="12"/>
      <c r="B3" s="12"/>
      <c r="C3" s="13"/>
      <c r="D3" s="6"/>
      <c r="E3" s="6"/>
      <c r="F3" s="9"/>
      <c r="G3" s="10"/>
      <c r="H3" s="11"/>
    </row>
    <row r="4" spans="1:12" ht="22.5">
      <c r="A4" s="14" t="s">
        <v>3</v>
      </c>
      <c r="B4" s="14" t="s">
        <v>9</v>
      </c>
      <c r="C4" s="15" t="s">
        <v>4</v>
      </c>
      <c r="D4" s="15" t="s">
        <v>5</v>
      </c>
      <c r="E4" s="15" t="s">
        <v>327</v>
      </c>
      <c r="F4" s="16" t="s">
        <v>6</v>
      </c>
      <c r="G4" s="17" t="s">
        <v>7</v>
      </c>
      <c r="H4" s="18" t="s">
        <v>8</v>
      </c>
      <c r="I4" s="19"/>
      <c r="L4" s="19"/>
    </row>
    <row r="5" spans="1:12" ht="12.75" customHeight="1">
      <c r="F5" s="20"/>
      <c r="G5" s="21"/>
      <c r="H5" s="22"/>
    </row>
    <row r="6" spans="1:12" ht="12.75" customHeight="1">
      <c r="F6" s="20"/>
      <c r="G6" s="21"/>
      <c r="H6" s="22"/>
    </row>
    <row r="7" spans="1:12" ht="12.75" customHeight="1">
      <c r="C7" s="23" t="s">
        <v>10</v>
      </c>
      <c r="F7" s="20"/>
      <c r="G7" s="21"/>
      <c r="H7" s="22"/>
    </row>
    <row r="8" spans="1:12" ht="12.75" customHeight="1">
      <c r="C8" s="23" t="s">
        <v>11</v>
      </c>
      <c r="F8" s="20"/>
      <c r="G8" s="21"/>
      <c r="H8" s="22"/>
    </row>
    <row r="9" spans="1:12" ht="12.75" customHeight="1">
      <c r="A9" s="4">
        <v>1</v>
      </c>
      <c r="B9" s="4" t="s">
        <v>102</v>
      </c>
      <c r="C9" s="4" t="s">
        <v>30</v>
      </c>
      <c r="D9" s="4" t="s">
        <v>25</v>
      </c>
      <c r="E9" s="24">
        <v>110000000</v>
      </c>
      <c r="F9" s="20">
        <v>1015.4771</v>
      </c>
      <c r="G9" s="21">
        <v>0.1578</v>
      </c>
      <c r="H9" s="22">
        <v>41624</v>
      </c>
    </row>
    <row r="10" spans="1:12" ht="12.75" customHeight="1">
      <c r="A10" s="4">
        <v>2</v>
      </c>
      <c r="B10" s="4" t="s">
        <v>44</v>
      </c>
      <c r="C10" s="4" t="s">
        <v>43</v>
      </c>
      <c r="D10" s="4" t="s">
        <v>16</v>
      </c>
      <c r="E10" s="24">
        <v>40000000</v>
      </c>
      <c r="F10" s="20">
        <v>392.39640000000003</v>
      </c>
      <c r="G10" s="21">
        <v>6.0999999999999999E-2</v>
      </c>
      <c r="H10" s="22">
        <v>41359</v>
      </c>
      <c r="J10" s="26" t="s">
        <v>17</v>
      </c>
      <c r="K10" s="27" t="s">
        <v>18</v>
      </c>
    </row>
    <row r="11" spans="1:12" ht="12.75" customHeight="1">
      <c r="A11" s="28"/>
      <c r="B11" s="28"/>
      <c r="C11" s="29" t="s">
        <v>48</v>
      </c>
      <c r="D11" s="29"/>
      <c r="E11" s="29"/>
      <c r="F11" s="30">
        <f>SUM(F9:F10)</f>
        <v>1407.8734999999999</v>
      </c>
      <c r="G11" s="31">
        <f>SUM(G9:G10)</f>
        <v>0.21879999999999999</v>
      </c>
      <c r="H11" s="32"/>
      <c r="I11" s="33"/>
      <c r="J11" s="21" t="s">
        <v>103</v>
      </c>
      <c r="K11" s="5">
        <v>0.53859999999999997</v>
      </c>
    </row>
    <row r="12" spans="1:12" ht="12.75" customHeight="1">
      <c r="F12" s="20"/>
      <c r="G12" s="21"/>
      <c r="H12" s="22"/>
      <c r="J12" s="21" t="s">
        <v>25</v>
      </c>
      <c r="K12" s="5">
        <v>0.1578</v>
      </c>
    </row>
    <row r="13" spans="1:12" ht="12.75" customHeight="1">
      <c r="C13" s="23" t="s">
        <v>49</v>
      </c>
      <c r="F13" s="20"/>
      <c r="G13" s="21"/>
      <c r="H13" s="22"/>
      <c r="J13" s="21" t="s">
        <v>16</v>
      </c>
      <c r="K13" s="5">
        <v>0.1371</v>
      </c>
    </row>
    <row r="14" spans="1:12" ht="12.75" customHeight="1">
      <c r="A14" s="4">
        <v>3</v>
      </c>
      <c r="B14" s="4" t="s">
        <v>110</v>
      </c>
      <c r="C14" s="4" t="s">
        <v>108</v>
      </c>
      <c r="D14" s="4" t="s">
        <v>16</v>
      </c>
      <c r="E14" s="34">
        <v>50000000</v>
      </c>
      <c r="F14" s="20">
        <v>489.61200000000002</v>
      </c>
      <c r="G14" s="21">
        <v>7.6100000000000001E-2</v>
      </c>
      <c r="H14" s="22">
        <v>41361</v>
      </c>
      <c r="J14" s="21" t="s">
        <v>113</v>
      </c>
      <c r="K14" s="5">
        <v>7.8200000000000006E-2</v>
      </c>
    </row>
    <row r="15" spans="1:12" ht="12.75" customHeight="1">
      <c r="A15" s="28"/>
      <c r="B15" s="28"/>
      <c r="C15" s="29" t="s">
        <v>48</v>
      </c>
      <c r="D15" s="29"/>
      <c r="E15" s="29"/>
      <c r="F15" s="30">
        <f>SUM(F14:F14)</f>
        <v>489.61200000000002</v>
      </c>
      <c r="G15" s="31">
        <f>SUM(G14:G14)</f>
        <v>7.6100000000000001E-2</v>
      </c>
      <c r="H15" s="32"/>
      <c r="I15" s="33"/>
      <c r="J15" s="21" t="s">
        <v>39</v>
      </c>
      <c r="K15" s="5">
        <v>8.8300000000000003E-2</v>
      </c>
    </row>
    <row r="16" spans="1:12" ht="12.75" customHeight="1">
      <c r="F16" s="20"/>
      <c r="G16" s="21"/>
      <c r="H16" s="22"/>
      <c r="J16" s="21"/>
    </row>
    <row r="17" spans="1:9" ht="12.75" customHeight="1">
      <c r="C17" s="23" t="s">
        <v>84</v>
      </c>
      <c r="F17" s="20"/>
      <c r="G17" s="21"/>
      <c r="H17" s="22"/>
    </row>
    <row r="18" spans="1:9" ht="12.75" customHeight="1">
      <c r="C18" s="23" t="s">
        <v>85</v>
      </c>
      <c r="F18" s="20"/>
      <c r="G18" s="21"/>
      <c r="H18" s="22"/>
    </row>
    <row r="19" spans="1:9" ht="12.75" customHeight="1">
      <c r="A19" s="4">
        <v>4</v>
      </c>
      <c r="B19" s="4" t="s">
        <v>257</v>
      </c>
      <c r="C19" s="4" t="s">
        <v>126</v>
      </c>
      <c r="D19" s="4" t="s">
        <v>103</v>
      </c>
      <c r="E19" s="34">
        <v>75000000</v>
      </c>
      <c r="F19" s="20">
        <v>756.79949999999997</v>
      </c>
      <c r="G19" s="21">
        <v>0.1176</v>
      </c>
      <c r="H19" s="22">
        <v>41831</v>
      </c>
    </row>
    <row r="20" spans="1:9" ht="12.75" customHeight="1">
      <c r="A20" s="4">
        <v>5</v>
      </c>
      <c r="B20" s="4" t="s">
        <v>254</v>
      </c>
      <c r="C20" s="4" t="s">
        <v>253</v>
      </c>
      <c r="D20" s="4" t="s">
        <v>103</v>
      </c>
      <c r="E20" s="34">
        <v>70000000</v>
      </c>
      <c r="F20" s="20">
        <v>706.9307</v>
      </c>
      <c r="G20" s="21">
        <v>0.10980000000000001</v>
      </c>
      <c r="H20" s="22">
        <v>42126</v>
      </c>
    </row>
    <row r="21" spans="1:9" ht="12.75" customHeight="1">
      <c r="A21" s="4">
        <v>6</v>
      </c>
      <c r="B21" s="4" t="s">
        <v>131</v>
      </c>
      <c r="C21" s="4" t="s">
        <v>74</v>
      </c>
      <c r="D21" s="4" t="s">
        <v>113</v>
      </c>
      <c r="E21" s="34">
        <v>50000000</v>
      </c>
      <c r="F21" s="20">
        <v>503.4325</v>
      </c>
      <c r="G21" s="21">
        <v>7.8200000000000006E-2</v>
      </c>
      <c r="H21" s="22">
        <v>41901</v>
      </c>
    </row>
    <row r="22" spans="1:9" ht="12.75" customHeight="1">
      <c r="A22" s="4">
        <v>7</v>
      </c>
      <c r="B22" s="4" t="s">
        <v>129</v>
      </c>
      <c r="C22" s="4" t="s">
        <v>128</v>
      </c>
      <c r="D22" s="4" t="s">
        <v>103</v>
      </c>
      <c r="E22" s="34">
        <v>50000000</v>
      </c>
      <c r="F22" s="20">
        <v>501.54849999999999</v>
      </c>
      <c r="G22" s="21">
        <v>7.7899999999999997E-2</v>
      </c>
      <c r="H22" s="22">
        <v>41432</v>
      </c>
    </row>
    <row r="23" spans="1:9" ht="12.75" customHeight="1">
      <c r="A23" s="4">
        <v>8</v>
      </c>
      <c r="B23" s="4" t="s">
        <v>123</v>
      </c>
      <c r="C23" s="4" t="s">
        <v>122</v>
      </c>
      <c r="D23" s="4" t="s">
        <v>103</v>
      </c>
      <c r="E23" s="34">
        <v>50000000</v>
      </c>
      <c r="F23" s="20">
        <v>501.21850000000001</v>
      </c>
      <c r="G23" s="21">
        <v>7.7899999999999997E-2</v>
      </c>
      <c r="H23" s="22">
        <v>41981</v>
      </c>
    </row>
    <row r="24" spans="1:9" ht="12.75" customHeight="1">
      <c r="A24" s="4">
        <v>9</v>
      </c>
      <c r="B24" s="4" t="s">
        <v>273</v>
      </c>
      <c r="C24" s="4" t="s">
        <v>272</v>
      </c>
      <c r="D24" s="4" t="s">
        <v>103</v>
      </c>
      <c r="E24" s="34">
        <v>50000000</v>
      </c>
      <c r="F24" s="20">
        <v>500.58449999999999</v>
      </c>
      <c r="G24" s="21">
        <v>7.7800000000000008E-2</v>
      </c>
      <c r="H24" s="22">
        <v>41986</v>
      </c>
    </row>
    <row r="25" spans="1:9" ht="12.75" customHeight="1">
      <c r="A25" s="4">
        <v>10</v>
      </c>
      <c r="B25" s="4" t="s">
        <v>274</v>
      </c>
      <c r="C25" s="4" t="s">
        <v>239</v>
      </c>
      <c r="D25" s="4" t="s">
        <v>103</v>
      </c>
      <c r="E25" s="34">
        <v>50000000</v>
      </c>
      <c r="F25" s="20">
        <v>499.53149999999999</v>
      </c>
      <c r="G25" s="21">
        <v>7.7600000000000002E-2</v>
      </c>
      <c r="H25" s="22">
        <v>41928</v>
      </c>
    </row>
    <row r="26" spans="1:9" ht="12.75" customHeight="1">
      <c r="A26" s="28"/>
      <c r="B26" s="28"/>
      <c r="C26" s="29" t="s">
        <v>48</v>
      </c>
      <c r="D26" s="29"/>
      <c r="E26" s="29"/>
      <c r="F26" s="30">
        <f>SUM(F19:F25)</f>
        <v>3970.0456999999997</v>
      </c>
      <c r="G26" s="31">
        <f>SUM(G19:G25)</f>
        <v>0.6167999999999999</v>
      </c>
      <c r="H26" s="32"/>
      <c r="I26" s="33"/>
    </row>
    <row r="27" spans="1:9" ht="12.75" customHeight="1">
      <c r="F27" s="20"/>
      <c r="G27" s="21"/>
      <c r="H27" s="22"/>
    </row>
    <row r="28" spans="1:9" ht="12.75" customHeight="1">
      <c r="C28" s="23" t="s">
        <v>93</v>
      </c>
      <c r="F28" s="20">
        <v>395.40547400000003</v>
      </c>
      <c r="G28" s="21">
        <v>6.1399999999999996E-2</v>
      </c>
      <c r="H28" s="22"/>
    </row>
    <row r="29" spans="1:9" ht="12.75" customHeight="1">
      <c r="A29" s="28"/>
      <c r="B29" s="28"/>
      <c r="C29" s="29" t="s">
        <v>48</v>
      </c>
      <c r="D29" s="29"/>
      <c r="E29" s="29"/>
      <c r="F29" s="30">
        <f>SUM(F28:F28)</f>
        <v>395.40547400000003</v>
      </c>
      <c r="G29" s="31">
        <f>SUM(G28:G28)</f>
        <v>6.1399999999999996E-2</v>
      </c>
      <c r="H29" s="32"/>
      <c r="I29" s="33"/>
    </row>
    <row r="30" spans="1:9" ht="12.75" customHeight="1">
      <c r="F30" s="20"/>
      <c r="G30" s="21"/>
      <c r="H30" s="22"/>
    </row>
    <row r="31" spans="1:9" ht="12.75" customHeight="1">
      <c r="C31" s="23" t="s">
        <v>94</v>
      </c>
      <c r="F31" s="20"/>
      <c r="G31" s="21"/>
      <c r="H31" s="22"/>
    </row>
    <row r="32" spans="1:9" ht="12.75" customHeight="1">
      <c r="C32" s="23" t="s">
        <v>95</v>
      </c>
      <c r="F32" s="20">
        <v>174.16165599999999</v>
      </c>
      <c r="G32" s="21">
        <v>2.69E-2</v>
      </c>
      <c r="H32" s="22"/>
    </row>
    <row r="33" spans="1:9" ht="12.75" customHeight="1">
      <c r="A33" s="28"/>
      <c r="B33" s="28"/>
      <c r="C33" s="29" t="s">
        <v>48</v>
      </c>
      <c r="D33" s="29"/>
      <c r="E33" s="29"/>
      <c r="F33" s="30">
        <f>SUM(F32:F32)</f>
        <v>174.16165599999999</v>
      </c>
      <c r="G33" s="31">
        <f>SUM(G32:G32)</f>
        <v>2.69E-2</v>
      </c>
      <c r="H33" s="32"/>
      <c r="I33" s="33"/>
    </row>
    <row r="34" spans="1:9" ht="12.75" customHeight="1">
      <c r="A34" s="2"/>
      <c r="B34" s="2"/>
      <c r="C34" s="35" t="s">
        <v>96</v>
      </c>
      <c r="D34" s="35"/>
      <c r="E34" s="35"/>
      <c r="F34" s="36">
        <f>SUM(F11,F15,F26,F29,F33)</f>
        <v>6437.0983299999998</v>
      </c>
      <c r="G34" s="37">
        <f>SUM(G11,G15,G26,G29,G33)</f>
        <v>1</v>
      </c>
      <c r="H34" s="38"/>
      <c r="I34" s="39"/>
    </row>
    <row r="35" spans="1:9" ht="12.75" customHeight="1"/>
    <row r="36" spans="1:9" ht="12.75" customHeight="1">
      <c r="C36" s="23" t="s">
        <v>97</v>
      </c>
    </row>
    <row r="37" spans="1:9" ht="12.75" customHeight="1">
      <c r="C37" s="23" t="s">
        <v>326</v>
      </c>
    </row>
    <row r="38" spans="1:9" ht="12.75" customHeight="1">
      <c r="C38" s="23"/>
    </row>
    <row r="39" spans="1:9" ht="12.75" customHeight="1"/>
    <row r="40" spans="1:9" ht="12.75" customHeight="1">
      <c r="C40" s="40" t="s">
        <v>329</v>
      </c>
      <c r="D40" s="40"/>
      <c r="E40" s="40"/>
      <c r="F40" s="59"/>
    </row>
    <row r="41" spans="1:9" ht="12.75" customHeight="1">
      <c r="C41" s="40" t="s">
        <v>330</v>
      </c>
      <c r="D41" s="41" t="s">
        <v>331</v>
      </c>
      <c r="E41" s="40"/>
      <c r="F41" s="59"/>
    </row>
    <row r="42" spans="1:9" ht="12.75" customHeight="1">
      <c r="C42" s="40" t="s">
        <v>332</v>
      </c>
      <c r="D42" s="40"/>
      <c r="E42" s="40"/>
      <c r="F42" s="59"/>
    </row>
    <row r="43" spans="1:9" ht="12.75" customHeight="1">
      <c r="C43" s="42" t="s">
        <v>333</v>
      </c>
      <c r="D43" s="43">
        <v>1147.086</v>
      </c>
      <c r="E43" s="40"/>
      <c r="F43" s="59"/>
    </row>
    <row r="44" spans="1:9" ht="12.75" customHeight="1">
      <c r="C44" s="42" t="s">
        <v>334</v>
      </c>
      <c r="D44" s="43">
        <v>1002.65</v>
      </c>
      <c r="E44" s="40"/>
      <c r="F44" s="59"/>
    </row>
    <row r="45" spans="1:9" ht="12.75" customHeight="1">
      <c r="C45" s="42" t="s">
        <v>335</v>
      </c>
      <c r="D45" s="43">
        <v>1001.8698000000001</v>
      </c>
      <c r="E45" s="40"/>
      <c r="F45" s="59"/>
    </row>
    <row r="46" spans="1:9" ht="12.75" customHeight="1">
      <c r="C46" s="42" t="s">
        <v>336</v>
      </c>
      <c r="D46" s="43">
        <v>1000.999</v>
      </c>
      <c r="E46" s="40"/>
      <c r="F46" s="59"/>
    </row>
    <row r="47" spans="1:9" ht="12.75" customHeight="1">
      <c r="C47" s="42" t="s">
        <v>337</v>
      </c>
      <c r="D47" s="43">
        <v>1000.9611</v>
      </c>
      <c r="E47" s="40"/>
      <c r="F47" s="59"/>
    </row>
    <row r="48" spans="1:9" ht="12.75" customHeight="1">
      <c r="C48" s="42" t="s">
        <v>338</v>
      </c>
      <c r="D48" s="44"/>
      <c r="E48" s="40"/>
      <c r="F48" s="59"/>
    </row>
    <row r="49" spans="3:6" ht="12.75" customHeight="1">
      <c r="C49" s="42" t="s">
        <v>333</v>
      </c>
      <c r="D49" s="43">
        <v>1155.251086</v>
      </c>
      <c r="E49" s="40"/>
      <c r="F49" s="59"/>
    </row>
    <row r="50" spans="3:6" ht="12.75" customHeight="1">
      <c r="C50" s="42" t="s">
        <v>334</v>
      </c>
      <c r="D50" s="43">
        <v>1002.65</v>
      </c>
      <c r="E50" s="40"/>
      <c r="F50" s="59"/>
    </row>
    <row r="51" spans="3:6" ht="12.75" customHeight="1">
      <c r="C51" s="42" t="s">
        <v>335</v>
      </c>
      <c r="D51" s="43">
        <v>1001.467315</v>
      </c>
      <c r="E51" s="40"/>
      <c r="F51" s="59"/>
    </row>
    <row r="52" spans="3:6" ht="12.75" customHeight="1">
      <c r="C52" s="42" t="s">
        <v>336</v>
      </c>
      <c r="D52" s="43">
        <v>1001.307764</v>
      </c>
      <c r="E52" s="40"/>
      <c r="F52" s="59"/>
    </row>
    <row r="53" spans="3:6" ht="12.75" customHeight="1">
      <c r="C53" s="42" t="s">
        <v>337</v>
      </c>
      <c r="D53" s="43">
        <v>1001.265419</v>
      </c>
      <c r="E53" s="40"/>
      <c r="F53" s="59"/>
    </row>
    <row r="54" spans="3:6" ht="12.75" customHeight="1">
      <c r="C54" s="40" t="s">
        <v>339</v>
      </c>
      <c r="D54" s="57" t="s">
        <v>331</v>
      </c>
      <c r="E54" s="40"/>
      <c r="F54" s="59"/>
    </row>
    <row r="55" spans="3:6" ht="12.75" customHeight="1">
      <c r="C55" s="40" t="s">
        <v>340</v>
      </c>
      <c r="D55" s="57" t="s">
        <v>331</v>
      </c>
      <c r="E55" s="40"/>
      <c r="F55" s="59"/>
    </row>
    <row r="56" spans="3:6" ht="12.75" customHeight="1">
      <c r="C56" s="40" t="s">
        <v>341</v>
      </c>
      <c r="D56" s="57" t="s">
        <v>331</v>
      </c>
      <c r="E56" s="40"/>
      <c r="F56" s="59"/>
    </row>
    <row r="57" spans="3:6" ht="12.75" customHeight="1">
      <c r="C57" s="40" t="s">
        <v>342</v>
      </c>
      <c r="D57" s="80" t="s">
        <v>404</v>
      </c>
      <c r="E57" s="40"/>
      <c r="F57" s="59"/>
    </row>
    <row r="58" spans="3:6" ht="12.75" customHeight="1">
      <c r="C58" s="40" t="s">
        <v>343</v>
      </c>
      <c r="D58" s="3"/>
      <c r="E58" s="40"/>
      <c r="F58" s="59"/>
    </row>
    <row r="59" spans="3:6" ht="12.75" customHeight="1">
      <c r="C59" s="47" t="s">
        <v>344</v>
      </c>
      <c r="D59" s="48" t="s">
        <v>345</v>
      </c>
      <c r="E59" s="48" t="s">
        <v>346</v>
      </c>
      <c r="F59" s="82"/>
    </row>
    <row r="60" spans="3:6" ht="12.75" customHeight="1">
      <c r="C60" s="42" t="s">
        <v>347</v>
      </c>
      <c r="D60" s="49">
        <v>6.1544309999999989</v>
      </c>
      <c r="E60" s="49">
        <v>5.274966</v>
      </c>
      <c r="F60" s="83"/>
    </row>
    <row r="61" spans="3:6">
      <c r="C61" s="42" t="s">
        <v>348</v>
      </c>
      <c r="D61" s="49">
        <f>1.707783+1.513476+1.230187+2.042944</f>
        <v>6.4943899999999992</v>
      </c>
      <c r="E61" s="49">
        <f>-1.463743+1.297202+1.054395+1.751009</f>
        <v>2.6388629999999997</v>
      </c>
      <c r="F61" s="83"/>
    </row>
    <row r="62" spans="3:6">
      <c r="C62" s="42" t="s">
        <v>349</v>
      </c>
      <c r="D62" s="49">
        <v>5.8880929999999996</v>
      </c>
      <c r="E62" s="49">
        <v>5.046691</v>
      </c>
      <c r="F62" s="83"/>
    </row>
    <row r="63" spans="3:6">
      <c r="C63" s="51" t="s">
        <v>350</v>
      </c>
      <c r="D63" s="50"/>
      <c r="E63" s="50"/>
      <c r="F63" s="83"/>
    </row>
    <row r="64" spans="3:6">
      <c r="C64" s="53" t="s">
        <v>351</v>
      </c>
      <c r="D64" s="50"/>
      <c r="E64" s="50"/>
      <c r="F64" s="82"/>
    </row>
    <row r="65" spans="3:6">
      <c r="C65" s="54" t="s">
        <v>352</v>
      </c>
      <c r="D65" s="55"/>
      <c r="E65" s="55"/>
      <c r="F65" s="82"/>
    </row>
  </sheetData>
  <mergeCells count="1">
    <mergeCell ref="C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L103"/>
  <sheetViews>
    <sheetView workbookViewId="0">
      <selection activeCell="L14" sqref="L14"/>
    </sheetView>
  </sheetViews>
  <sheetFormatPr defaultColWidth="9.140625" defaultRowHeight="11.25"/>
  <cols>
    <col min="1" max="1" width="7.5703125" style="4" customWidth="1"/>
    <col min="2" max="2" width="13.42578125" style="4" customWidth="1"/>
    <col min="3" max="3" width="80.85546875" style="4" customWidth="1"/>
    <col min="4" max="5" width="15.5703125" style="4" customWidth="1"/>
    <col min="6" max="6" width="23.5703125" style="4" customWidth="1"/>
    <col min="7" max="7" width="15.140625" style="4" customWidth="1"/>
    <col min="8" max="8" width="13" style="4" customWidth="1"/>
    <col min="9" max="9" width="14.5703125" style="3" customWidth="1"/>
    <col min="10" max="10" width="17.42578125" style="4" hidden="1" customWidth="1"/>
    <col min="11" max="11" width="9.140625" style="5" hidden="1" customWidth="1"/>
    <col min="12" max="12" width="15.7109375" style="3" customWidth="1"/>
    <col min="13" max="16384" width="9.140625" style="4"/>
  </cols>
  <sheetData>
    <row r="1" spans="1:12">
      <c r="A1" s="1"/>
      <c r="B1" s="1"/>
      <c r="C1" s="85" t="s">
        <v>275</v>
      </c>
      <c r="D1" s="85"/>
      <c r="E1" s="85"/>
      <c r="F1" s="85"/>
      <c r="G1" s="85"/>
      <c r="H1" s="2"/>
    </row>
    <row r="2" spans="1:12">
      <c r="A2" s="6" t="s">
        <v>1</v>
      </c>
      <c r="B2" s="6"/>
      <c r="C2" s="7" t="s">
        <v>2</v>
      </c>
      <c r="D2" s="8"/>
      <c r="E2" s="8"/>
      <c r="F2" s="9"/>
      <c r="G2" s="10"/>
      <c r="H2" s="11"/>
    </row>
    <row r="3" spans="1:12" ht="15.75" customHeight="1">
      <c r="A3" s="12"/>
      <c r="B3" s="12"/>
      <c r="C3" s="13"/>
      <c r="D3" s="6"/>
      <c r="E3" s="6"/>
      <c r="F3" s="9"/>
      <c r="G3" s="10"/>
      <c r="H3" s="11"/>
    </row>
    <row r="4" spans="1:12" ht="22.5">
      <c r="A4" s="14" t="s">
        <v>3</v>
      </c>
      <c r="B4" s="14" t="s">
        <v>9</v>
      </c>
      <c r="C4" s="15" t="s">
        <v>4</v>
      </c>
      <c r="D4" s="15" t="s">
        <v>5</v>
      </c>
      <c r="E4" s="15" t="s">
        <v>327</v>
      </c>
      <c r="F4" s="16" t="s">
        <v>6</v>
      </c>
      <c r="G4" s="17" t="s">
        <v>7</v>
      </c>
      <c r="H4" s="18" t="s">
        <v>8</v>
      </c>
      <c r="I4" s="19"/>
      <c r="L4" s="19"/>
    </row>
    <row r="5" spans="1:12" ht="12.75" customHeight="1">
      <c r="F5" s="20"/>
      <c r="G5" s="21"/>
      <c r="H5" s="22"/>
    </row>
    <row r="6" spans="1:12" ht="12.75" customHeight="1">
      <c r="F6" s="20"/>
      <c r="G6" s="21"/>
      <c r="H6" s="22"/>
    </row>
    <row r="7" spans="1:12" ht="12.75" customHeight="1">
      <c r="C7" s="23" t="s">
        <v>10</v>
      </c>
      <c r="F7" s="20"/>
      <c r="G7" s="21"/>
      <c r="H7" s="22"/>
    </row>
    <row r="8" spans="1:12" ht="12.75" customHeight="1">
      <c r="C8" s="23" t="s">
        <v>11</v>
      </c>
      <c r="F8" s="20"/>
      <c r="G8" s="21"/>
      <c r="H8" s="22"/>
    </row>
    <row r="9" spans="1:12" ht="12.75" customHeight="1">
      <c r="A9" s="4">
        <v>1</v>
      </c>
      <c r="B9" s="4" t="s">
        <v>101</v>
      </c>
      <c r="C9" s="4" t="s">
        <v>100</v>
      </c>
      <c r="D9" s="4" t="s">
        <v>25</v>
      </c>
      <c r="E9" s="24">
        <v>100000000</v>
      </c>
      <c r="F9" s="20">
        <v>920.07500000000005</v>
      </c>
      <c r="G9" s="21">
        <v>3.61E-2</v>
      </c>
      <c r="H9" s="22">
        <v>41635</v>
      </c>
    </row>
    <row r="10" spans="1:12" ht="12.75" customHeight="1">
      <c r="A10" s="4">
        <v>2</v>
      </c>
      <c r="B10" s="4" t="s">
        <v>37</v>
      </c>
      <c r="C10" s="4" t="s">
        <v>35</v>
      </c>
      <c r="D10" s="4" t="s">
        <v>13</v>
      </c>
      <c r="E10" s="24">
        <v>90000000</v>
      </c>
      <c r="F10" s="20">
        <v>899.39340000000004</v>
      </c>
      <c r="G10" s="21">
        <v>3.5200000000000002E-2</v>
      </c>
      <c r="H10" s="22">
        <v>41278</v>
      </c>
      <c r="J10" s="26" t="s">
        <v>17</v>
      </c>
      <c r="K10" s="27" t="s">
        <v>18</v>
      </c>
    </row>
    <row r="11" spans="1:12" ht="12.75" customHeight="1">
      <c r="A11" s="4">
        <v>3</v>
      </c>
      <c r="B11" s="4" t="s">
        <v>44</v>
      </c>
      <c r="C11" s="4" t="s">
        <v>43</v>
      </c>
      <c r="D11" s="4" t="s">
        <v>16</v>
      </c>
      <c r="E11" s="24">
        <v>30000000</v>
      </c>
      <c r="F11" s="20">
        <v>294.29730000000001</v>
      </c>
      <c r="G11" s="21">
        <v>1.15E-2</v>
      </c>
      <c r="H11" s="22">
        <v>41359</v>
      </c>
      <c r="J11" s="21" t="s">
        <v>233</v>
      </c>
      <c r="K11" s="5">
        <v>0.19619999999999999</v>
      </c>
    </row>
    <row r="12" spans="1:12" ht="12.75" customHeight="1">
      <c r="A12" s="4">
        <v>4</v>
      </c>
      <c r="B12" s="4" t="s">
        <v>102</v>
      </c>
      <c r="C12" s="4" t="s">
        <v>30</v>
      </c>
      <c r="D12" s="4" t="s">
        <v>25</v>
      </c>
      <c r="E12" s="24">
        <v>20000000</v>
      </c>
      <c r="F12" s="20">
        <v>184.63220000000001</v>
      </c>
      <c r="G12" s="21">
        <v>7.1999999999999998E-3</v>
      </c>
      <c r="H12" s="22">
        <v>41624</v>
      </c>
      <c r="J12" s="21" t="s">
        <v>106</v>
      </c>
      <c r="K12" s="5">
        <v>0.13489999999999999</v>
      </c>
    </row>
    <row r="13" spans="1:12" ht="12.75" customHeight="1">
      <c r="A13" s="28"/>
      <c r="B13" s="28"/>
      <c r="C13" s="29" t="s">
        <v>48</v>
      </c>
      <c r="D13" s="29"/>
      <c r="E13" s="29"/>
      <c r="F13" s="30">
        <f>SUM(F9:F12)</f>
        <v>2298.3979000000004</v>
      </c>
      <c r="G13" s="31">
        <f>SUM(G9:G12)</f>
        <v>0.09</v>
      </c>
      <c r="H13" s="32"/>
      <c r="I13" s="33"/>
      <c r="J13" s="21" t="s">
        <v>111</v>
      </c>
      <c r="K13" s="5">
        <v>0.12179999999999999</v>
      </c>
    </row>
    <row r="14" spans="1:12" ht="12.75" customHeight="1">
      <c r="F14" s="20"/>
      <c r="G14" s="21"/>
      <c r="H14" s="22"/>
      <c r="J14" s="21" t="s">
        <v>276</v>
      </c>
      <c r="K14" s="5">
        <v>0.10300000000000001</v>
      </c>
    </row>
    <row r="15" spans="1:12" ht="12.75" customHeight="1">
      <c r="C15" s="23" t="s">
        <v>49</v>
      </c>
      <c r="F15" s="20"/>
      <c r="G15" s="21"/>
      <c r="H15" s="22"/>
      <c r="J15" s="21" t="s">
        <v>103</v>
      </c>
      <c r="K15" s="5">
        <v>9.849999999999999E-2</v>
      </c>
    </row>
    <row r="16" spans="1:12" ht="12.75" customHeight="1">
      <c r="A16" s="4">
        <v>5</v>
      </c>
      <c r="B16" s="4" t="s">
        <v>277</v>
      </c>
      <c r="C16" s="4" t="s">
        <v>72</v>
      </c>
      <c r="D16" s="4" t="s">
        <v>16</v>
      </c>
      <c r="E16" s="24">
        <v>100000000</v>
      </c>
      <c r="F16" s="20">
        <v>910.25</v>
      </c>
      <c r="G16" s="21">
        <v>3.5699999999999996E-2</v>
      </c>
      <c r="H16" s="22">
        <v>41607</v>
      </c>
      <c r="J16" s="21" t="s">
        <v>33</v>
      </c>
      <c r="K16" s="5">
        <v>6.8000000000000005E-2</v>
      </c>
      <c r="L16" s="61"/>
    </row>
    <row r="17" spans="1:11" ht="12.75" customHeight="1">
      <c r="A17" s="4">
        <v>6</v>
      </c>
      <c r="B17" s="4" t="s">
        <v>278</v>
      </c>
      <c r="C17" s="4" t="s">
        <v>328</v>
      </c>
      <c r="D17" s="4" t="s">
        <v>28</v>
      </c>
      <c r="E17" s="24">
        <v>50000000</v>
      </c>
      <c r="F17" s="20">
        <v>475.01249999999999</v>
      </c>
      <c r="G17" s="21">
        <v>1.8600000000000002E-2</v>
      </c>
      <c r="H17" s="22">
        <v>41439</v>
      </c>
      <c r="J17" s="21" t="s">
        <v>115</v>
      </c>
      <c r="K17" s="5">
        <v>5.9000000000000004E-2</v>
      </c>
    </row>
    <row r="18" spans="1:11" ht="12.75" customHeight="1">
      <c r="A18" s="4">
        <v>7</v>
      </c>
      <c r="B18" s="4" t="s">
        <v>118</v>
      </c>
      <c r="C18" s="4" t="s">
        <v>117</v>
      </c>
      <c r="D18" s="4" t="s">
        <v>16</v>
      </c>
      <c r="E18" s="24">
        <v>30000000</v>
      </c>
      <c r="F18" s="20">
        <v>291.69630000000001</v>
      </c>
      <c r="G18" s="21">
        <v>1.1399999999999999E-2</v>
      </c>
      <c r="H18" s="22">
        <v>41376</v>
      </c>
      <c r="J18" s="21" t="s">
        <v>16</v>
      </c>
      <c r="K18" s="5">
        <v>5.8600000000000006E-2</v>
      </c>
    </row>
    <row r="19" spans="1:11" ht="12.75" customHeight="1">
      <c r="A19" s="28"/>
      <c r="B19" s="28"/>
      <c r="C19" s="29" t="s">
        <v>48</v>
      </c>
      <c r="D19" s="29"/>
      <c r="E19" s="29"/>
      <c r="F19" s="30">
        <f>SUM(F16:F18)</f>
        <v>1676.9588000000001</v>
      </c>
      <c r="G19" s="31">
        <f>SUM(G16:G18)</f>
        <v>6.5699999999999995E-2</v>
      </c>
      <c r="H19" s="32"/>
      <c r="I19" s="33"/>
      <c r="J19" s="21" t="s">
        <v>25</v>
      </c>
      <c r="K19" s="5">
        <v>4.3299999999999998E-2</v>
      </c>
    </row>
    <row r="20" spans="1:11" ht="12.75" customHeight="1">
      <c r="F20" s="20"/>
      <c r="G20" s="21"/>
      <c r="H20" s="22"/>
      <c r="J20" s="21" t="s">
        <v>246</v>
      </c>
      <c r="K20" s="5">
        <v>3.9399999999999998E-2</v>
      </c>
    </row>
    <row r="21" spans="1:11" ht="12.75" customHeight="1">
      <c r="C21" s="23" t="s">
        <v>250</v>
      </c>
      <c r="F21" s="20"/>
      <c r="G21" s="21"/>
      <c r="H21" s="22"/>
      <c r="J21" s="21" t="s">
        <v>13</v>
      </c>
      <c r="K21" s="5">
        <v>3.5200000000000002E-2</v>
      </c>
    </row>
    <row r="22" spans="1:11" ht="12.75" customHeight="1">
      <c r="A22" s="4">
        <v>8</v>
      </c>
      <c r="B22" s="4" t="s">
        <v>282</v>
      </c>
      <c r="C22" s="4" t="s">
        <v>280</v>
      </c>
      <c r="D22" s="4" t="s">
        <v>111</v>
      </c>
      <c r="E22" s="24">
        <v>150000000</v>
      </c>
      <c r="F22" s="20">
        <v>1600.0875000000001</v>
      </c>
      <c r="G22" s="21">
        <v>6.2699999999999992E-2</v>
      </c>
      <c r="H22" s="22">
        <v>47822</v>
      </c>
      <c r="I22" s="33"/>
      <c r="J22" s="21" t="s">
        <v>28</v>
      </c>
      <c r="K22" s="5">
        <v>1.8600000000000002E-2</v>
      </c>
    </row>
    <row r="23" spans="1:11" ht="12.75" customHeight="1">
      <c r="A23" s="4">
        <v>9</v>
      </c>
      <c r="B23" s="4" t="s">
        <v>284</v>
      </c>
      <c r="C23" s="4" t="s">
        <v>283</v>
      </c>
      <c r="D23" s="4" t="s">
        <v>111</v>
      </c>
      <c r="E23" s="24">
        <v>75000000</v>
      </c>
      <c r="F23" s="20">
        <v>752.98125000000005</v>
      </c>
      <c r="G23" s="21">
        <v>2.9500000000000002E-2</v>
      </c>
      <c r="H23" s="22">
        <v>45924</v>
      </c>
      <c r="J23" s="21" t="s">
        <v>279</v>
      </c>
      <c r="K23" s="5">
        <v>3.4000000000000002E-3</v>
      </c>
    </row>
    <row r="24" spans="1:11" ht="12.75" customHeight="1">
      <c r="A24" s="4">
        <v>10</v>
      </c>
      <c r="B24" s="4" t="s">
        <v>286</v>
      </c>
      <c r="C24" s="4" t="s">
        <v>285</v>
      </c>
      <c r="D24" s="4" t="s">
        <v>111</v>
      </c>
      <c r="E24" s="24">
        <v>25000000</v>
      </c>
      <c r="F24" s="20">
        <v>253.4375</v>
      </c>
      <c r="G24" s="21">
        <v>9.8999999999999991E-3</v>
      </c>
      <c r="H24" s="22">
        <v>46212</v>
      </c>
      <c r="J24" s="21" t="s">
        <v>281</v>
      </c>
      <c r="K24" s="5">
        <v>2.9999999999999997E-4</v>
      </c>
    </row>
    <row r="25" spans="1:11" ht="12.75" customHeight="1">
      <c r="A25" s="4">
        <v>11</v>
      </c>
      <c r="B25" s="4" t="s">
        <v>288</v>
      </c>
      <c r="C25" s="4" t="s">
        <v>287</v>
      </c>
      <c r="D25" s="4" t="s">
        <v>111</v>
      </c>
      <c r="E25" s="24">
        <v>25000000</v>
      </c>
      <c r="F25" s="20">
        <v>251.61250000000001</v>
      </c>
      <c r="G25" s="21">
        <v>9.8999999999999991E-3</v>
      </c>
      <c r="H25" s="22">
        <v>44723</v>
      </c>
      <c r="J25" s="21" t="s">
        <v>39</v>
      </c>
      <c r="K25" s="5">
        <v>1.9799999999999998E-2</v>
      </c>
    </row>
    <row r="26" spans="1:11" ht="12.75" customHeight="1">
      <c r="A26" s="4">
        <v>12</v>
      </c>
      <c r="B26" s="4" t="s">
        <v>290</v>
      </c>
      <c r="C26" s="4" t="s">
        <v>289</v>
      </c>
      <c r="D26" s="4" t="s">
        <v>111</v>
      </c>
      <c r="E26" s="24">
        <v>25000000</v>
      </c>
      <c r="F26" s="20">
        <v>251.375</v>
      </c>
      <c r="G26" s="21">
        <v>9.7999999999999997E-3</v>
      </c>
      <c r="H26" s="22">
        <v>52231</v>
      </c>
    </row>
    <row r="27" spans="1:11" ht="12.75" customHeight="1">
      <c r="A27" s="28"/>
      <c r="B27" s="28"/>
      <c r="C27" s="29" t="s">
        <v>48</v>
      </c>
      <c r="D27" s="29"/>
      <c r="E27" s="29"/>
      <c r="F27" s="30">
        <f>SUM(F22:F26)</f>
        <v>3109.4937500000005</v>
      </c>
      <c r="G27" s="31">
        <f>SUM(G22:G26)</f>
        <v>0.12179999999999999</v>
      </c>
      <c r="H27" s="32"/>
      <c r="J27" s="21"/>
    </row>
    <row r="28" spans="1:11" ht="12.75" customHeight="1">
      <c r="F28" s="20"/>
      <c r="G28" s="21"/>
      <c r="H28" s="22"/>
    </row>
    <row r="29" spans="1:11" ht="12.75" customHeight="1">
      <c r="C29" s="23" t="s">
        <v>84</v>
      </c>
      <c r="F29" s="20"/>
      <c r="G29" s="21"/>
      <c r="H29" s="22"/>
    </row>
    <row r="30" spans="1:11" ht="12.75" customHeight="1">
      <c r="C30" s="23" t="s">
        <v>85</v>
      </c>
      <c r="F30" s="20"/>
      <c r="G30" s="21"/>
      <c r="H30" s="22"/>
      <c r="I30" s="33"/>
    </row>
    <row r="31" spans="1:11" ht="12.75" customHeight="1">
      <c r="A31" s="4">
        <v>13</v>
      </c>
      <c r="B31" s="4" t="s">
        <v>292</v>
      </c>
      <c r="C31" s="4" t="s">
        <v>291</v>
      </c>
      <c r="D31" s="4" t="s">
        <v>276</v>
      </c>
      <c r="E31" s="24">
        <v>250000000</v>
      </c>
      <c r="F31" s="20">
        <v>2620.7474999999999</v>
      </c>
      <c r="G31" s="21">
        <v>0.1027</v>
      </c>
      <c r="H31" s="22">
        <v>41474</v>
      </c>
    </row>
    <row r="32" spans="1:11" ht="12.75" customHeight="1">
      <c r="A32" s="4">
        <v>14</v>
      </c>
      <c r="B32" s="4" t="s">
        <v>294</v>
      </c>
      <c r="C32" s="4" t="s">
        <v>293</v>
      </c>
      <c r="D32" s="4" t="s">
        <v>233</v>
      </c>
      <c r="E32" s="24">
        <v>250000000</v>
      </c>
      <c r="F32" s="20">
        <v>2510.0275000000001</v>
      </c>
      <c r="G32" s="21">
        <v>9.8299999999999998E-2</v>
      </c>
      <c r="H32" s="22">
        <v>41431</v>
      </c>
    </row>
    <row r="33" spans="1:8" ht="12.75" customHeight="1">
      <c r="A33" s="4">
        <v>15</v>
      </c>
      <c r="B33" s="4" t="s">
        <v>135</v>
      </c>
      <c r="C33" s="4" t="s">
        <v>108</v>
      </c>
      <c r="D33" s="4" t="s">
        <v>33</v>
      </c>
      <c r="E33" s="24">
        <v>175000000</v>
      </c>
      <c r="F33" s="20">
        <v>1735.93</v>
      </c>
      <c r="G33" s="21">
        <v>6.8000000000000005E-2</v>
      </c>
      <c r="H33" s="22">
        <v>41397</v>
      </c>
    </row>
    <row r="34" spans="1:8" ht="12.75" customHeight="1">
      <c r="A34" s="4">
        <v>16</v>
      </c>
      <c r="B34" s="4" t="s">
        <v>295</v>
      </c>
      <c r="C34" s="4" t="s">
        <v>124</v>
      </c>
      <c r="D34" s="4" t="s">
        <v>106</v>
      </c>
      <c r="E34" s="24">
        <v>150000000</v>
      </c>
      <c r="F34" s="20">
        <v>1342.578</v>
      </c>
      <c r="G34" s="21">
        <v>5.2600000000000001E-2</v>
      </c>
      <c r="H34" s="22">
        <v>41591</v>
      </c>
    </row>
    <row r="35" spans="1:8" ht="12.75" customHeight="1">
      <c r="A35" s="4">
        <v>17</v>
      </c>
      <c r="B35" s="4" t="s">
        <v>125</v>
      </c>
      <c r="C35" s="4" t="s">
        <v>124</v>
      </c>
      <c r="D35" s="4" t="s">
        <v>106</v>
      </c>
      <c r="E35" s="24">
        <v>110000000</v>
      </c>
      <c r="F35" s="20">
        <v>1100.4961000000001</v>
      </c>
      <c r="G35" s="21">
        <v>4.3099999999999999E-2</v>
      </c>
      <c r="H35" s="22">
        <v>41338</v>
      </c>
    </row>
    <row r="36" spans="1:8" ht="12.75" customHeight="1">
      <c r="A36" s="4">
        <v>18</v>
      </c>
      <c r="B36" s="4" t="s">
        <v>238</v>
      </c>
      <c r="C36" s="4" t="s">
        <v>117</v>
      </c>
      <c r="D36" s="4" t="s">
        <v>233</v>
      </c>
      <c r="E36" s="24">
        <v>100000000</v>
      </c>
      <c r="F36" s="20">
        <v>1011.296</v>
      </c>
      <c r="G36" s="21">
        <v>3.9599999999999996E-2</v>
      </c>
      <c r="H36" s="22">
        <v>41869</v>
      </c>
    </row>
    <row r="37" spans="1:8" ht="12.75" customHeight="1">
      <c r="A37" s="4">
        <v>19</v>
      </c>
      <c r="B37" s="4" t="s">
        <v>297</v>
      </c>
      <c r="C37" s="4" t="s">
        <v>296</v>
      </c>
      <c r="D37" s="4" t="s">
        <v>246</v>
      </c>
      <c r="E37" s="24">
        <v>100000000</v>
      </c>
      <c r="F37" s="20">
        <v>1002.487</v>
      </c>
      <c r="G37" s="21">
        <v>3.9300000000000002E-2</v>
      </c>
      <c r="H37" s="22">
        <v>41859</v>
      </c>
    </row>
    <row r="38" spans="1:8" ht="12.75" customHeight="1">
      <c r="A38" s="4">
        <v>20</v>
      </c>
      <c r="B38" s="4" t="s">
        <v>299</v>
      </c>
      <c r="C38" s="4" t="s">
        <v>298</v>
      </c>
      <c r="D38" s="4" t="s">
        <v>115</v>
      </c>
      <c r="E38" s="24">
        <v>100000000</v>
      </c>
      <c r="F38" s="20">
        <v>1002.072</v>
      </c>
      <c r="G38" s="21">
        <v>3.9300000000000002E-2</v>
      </c>
      <c r="H38" s="22">
        <v>41862</v>
      </c>
    </row>
    <row r="39" spans="1:8" ht="12.75" customHeight="1">
      <c r="A39" s="4">
        <v>21</v>
      </c>
      <c r="B39" s="4" t="s">
        <v>300</v>
      </c>
      <c r="C39" s="4" t="s">
        <v>241</v>
      </c>
      <c r="D39" s="4" t="s">
        <v>103</v>
      </c>
      <c r="E39" s="24">
        <v>100000000</v>
      </c>
      <c r="F39" s="20">
        <v>997.47900000000004</v>
      </c>
      <c r="G39" s="21">
        <v>3.9100000000000003E-2</v>
      </c>
      <c r="H39" s="22">
        <v>44852</v>
      </c>
    </row>
    <row r="40" spans="1:8" ht="12.75" customHeight="1">
      <c r="A40" s="4">
        <v>22</v>
      </c>
      <c r="B40" s="4" t="s">
        <v>301</v>
      </c>
      <c r="C40" s="4" t="s">
        <v>117</v>
      </c>
      <c r="D40" s="4" t="s">
        <v>233</v>
      </c>
      <c r="E40" s="24">
        <v>94588000</v>
      </c>
      <c r="F40" s="20">
        <v>957.86808299999996</v>
      </c>
      <c r="G40" s="21">
        <v>3.7499999999999999E-2</v>
      </c>
      <c r="H40" s="22">
        <v>43360</v>
      </c>
    </row>
    <row r="41" spans="1:8" ht="12.75" customHeight="1">
      <c r="A41" s="4">
        <v>23</v>
      </c>
      <c r="B41" s="4" t="s">
        <v>302</v>
      </c>
      <c r="C41" s="4" t="s">
        <v>117</v>
      </c>
      <c r="D41" s="4" t="s">
        <v>233</v>
      </c>
      <c r="E41" s="24">
        <v>51931000</v>
      </c>
      <c r="F41" s="20">
        <v>530.79869499999995</v>
      </c>
      <c r="G41" s="21">
        <v>2.0799999999999999E-2</v>
      </c>
      <c r="H41" s="22">
        <v>42600</v>
      </c>
    </row>
    <row r="42" spans="1:8" ht="12.75" customHeight="1">
      <c r="A42" s="4">
        <v>24</v>
      </c>
      <c r="B42" s="4" t="s">
        <v>304</v>
      </c>
      <c r="C42" s="4" t="s">
        <v>303</v>
      </c>
      <c r="D42" s="4" t="s">
        <v>103</v>
      </c>
      <c r="E42" s="24">
        <v>50000000</v>
      </c>
      <c r="F42" s="20">
        <v>508.59399999999999</v>
      </c>
      <c r="G42" s="21">
        <v>1.9900000000000001E-2</v>
      </c>
      <c r="H42" s="22">
        <v>44267</v>
      </c>
    </row>
    <row r="43" spans="1:8" ht="12.75" customHeight="1">
      <c r="A43" s="4">
        <v>25</v>
      </c>
      <c r="B43" s="4" t="s">
        <v>260</v>
      </c>
      <c r="C43" s="4" t="s">
        <v>253</v>
      </c>
      <c r="D43" s="4" t="s">
        <v>103</v>
      </c>
      <c r="E43" s="24">
        <v>50000000</v>
      </c>
      <c r="F43" s="20">
        <v>505.589</v>
      </c>
      <c r="G43" s="21">
        <v>1.9799999999999998E-2</v>
      </c>
      <c r="H43" s="22">
        <v>42968</v>
      </c>
    </row>
    <row r="44" spans="1:8" ht="12.75" customHeight="1">
      <c r="A44" s="4">
        <v>26</v>
      </c>
      <c r="B44" s="4" t="s">
        <v>269</v>
      </c>
      <c r="C44" s="4" t="s">
        <v>76</v>
      </c>
      <c r="D44" s="4" t="s">
        <v>103</v>
      </c>
      <c r="E44" s="24">
        <v>50000000</v>
      </c>
      <c r="F44" s="20">
        <v>502.63400000000001</v>
      </c>
      <c r="G44" s="21">
        <v>1.9699999999999999E-2</v>
      </c>
      <c r="H44" s="22">
        <v>42245</v>
      </c>
    </row>
    <row r="45" spans="1:8" ht="12.75" customHeight="1">
      <c r="A45" s="4">
        <v>27</v>
      </c>
      <c r="B45" s="4" t="s">
        <v>134</v>
      </c>
      <c r="C45" s="4" t="s">
        <v>133</v>
      </c>
      <c r="D45" s="4" t="s">
        <v>115</v>
      </c>
      <c r="E45" s="24">
        <v>50000000</v>
      </c>
      <c r="F45" s="20">
        <v>501.53949999999998</v>
      </c>
      <c r="G45" s="21">
        <v>1.9699999999999999E-2</v>
      </c>
      <c r="H45" s="22">
        <v>41879</v>
      </c>
    </row>
    <row r="46" spans="1:8" ht="12.75" customHeight="1">
      <c r="A46" s="4">
        <v>28</v>
      </c>
      <c r="B46" s="4" t="s">
        <v>306</v>
      </c>
      <c r="C46" s="4" t="s">
        <v>305</v>
      </c>
      <c r="D46" s="4" t="s">
        <v>279</v>
      </c>
      <c r="E46" s="24">
        <v>5548000</v>
      </c>
      <c r="F46" s="20">
        <v>54.600808000000001</v>
      </c>
      <c r="G46" s="21">
        <v>2.0999999999999999E-3</v>
      </c>
      <c r="H46" s="22">
        <v>41531</v>
      </c>
    </row>
    <row r="47" spans="1:8" ht="12.75" customHeight="1">
      <c r="A47" s="4">
        <v>29</v>
      </c>
      <c r="B47" s="4" t="s">
        <v>307</v>
      </c>
      <c r="C47" s="4" t="s">
        <v>305</v>
      </c>
      <c r="D47" s="4" t="s">
        <v>279</v>
      </c>
      <c r="E47" s="24">
        <v>3520000</v>
      </c>
      <c r="F47" s="20">
        <v>34.441474999999997</v>
      </c>
      <c r="G47" s="21">
        <v>1.2999999999999999E-3</v>
      </c>
      <c r="H47" s="22">
        <v>41896</v>
      </c>
    </row>
    <row r="48" spans="1:8" ht="12.75" customHeight="1">
      <c r="A48" s="4">
        <v>30</v>
      </c>
      <c r="B48" s="4" t="s">
        <v>308</v>
      </c>
      <c r="C48" s="4" t="s">
        <v>124</v>
      </c>
      <c r="D48" s="4" t="s">
        <v>281</v>
      </c>
      <c r="E48" s="24">
        <v>841000</v>
      </c>
      <c r="F48" s="20">
        <v>8.3152109999999997</v>
      </c>
      <c r="G48" s="21">
        <v>2.9999999999999997E-4</v>
      </c>
      <c r="H48" s="22">
        <v>41525</v>
      </c>
    </row>
    <row r="49" spans="1:9" ht="12.75" customHeight="1">
      <c r="A49" s="4">
        <v>31</v>
      </c>
      <c r="B49" s="4" t="s">
        <v>309</v>
      </c>
      <c r="C49" s="4" t="s">
        <v>291</v>
      </c>
      <c r="D49" s="4" t="s">
        <v>276</v>
      </c>
      <c r="E49" s="24">
        <v>839000</v>
      </c>
      <c r="F49" s="20">
        <v>8.1839999999999993</v>
      </c>
      <c r="G49" s="21">
        <v>2.9999999999999997E-4</v>
      </c>
      <c r="H49" s="22">
        <v>42607</v>
      </c>
    </row>
    <row r="50" spans="1:9" ht="12.75" customHeight="1">
      <c r="A50" s="4">
        <v>32</v>
      </c>
      <c r="B50" s="4" t="s">
        <v>256</v>
      </c>
      <c r="C50" s="4" t="s">
        <v>255</v>
      </c>
      <c r="D50" s="4" t="s">
        <v>246</v>
      </c>
      <c r="E50" s="24">
        <v>212000</v>
      </c>
      <c r="F50" s="20">
        <v>2.137886</v>
      </c>
      <c r="G50" s="21">
        <v>1E-4</v>
      </c>
      <c r="H50" s="22">
        <v>41877</v>
      </c>
    </row>
    <row r="51" spans="1:9" ht="12.75" customHeight="1">
      <c r="A51" s="28"/>
      <c r="B51" s="28"/>
      <c r="C51" s="29" t="s">
        <v>48</v>
      </c>
      <c r="D51" s="29"/>
      <c r="E51" s="29"/>
      <c r="F51" s="30">
        <f>SUM(F31:F50)</f>
        <v>16937.815757999997</v>
      </c>
      <c r="G51" s="31">
        <f>SUM(G31:G50)</f>
        <v>0.66350000000000009</v>
      </c>
      <c r="H51" s="32"/>
    </row>
    <row r="52" spans="1:9" ht="12.75" customHeight="1">
      <c r="F52" s="20"/>
      <c r="G52" s="21"/>
      <c r="H52" s="22"/>
    </row>
    <row r="53" spans="1:9" ht="12.75" customHeight="1">
      <c r="C53" s="23" t="s">
        <v>310</v>
      </c>
      <c r="F53" s="20"/>
      <c r="G53" s="21"/>
      <c r="H53" s="22"/>
    </row>
    <row r="54" spans="1:9" ht="12.75" customHeight="1">
      <c r="A54" s="4">
        <v>33</v>
      </c>
      <c r="B54" s="4" t="s">
        <v>312</v>
      </c>
      <c r="C54" s="4" t="s">
        <v>311</v>
      </c>
      <c r="D54" s="4" t="s">
        <v>106</v>
      </c>
      <c r="E54" s="24">
        <v>100000000</v>
      </c>
      <c r="F54" s="20">
        <v>1001.179</v>
      </c>
      <c r="G54" s="21">
        <v>3.9199999999999999E-2</v>
      </c>
      <c r="H54" s="22">
        <v>41299</v>
      </c>
      <c r="I54" s="33"/>
    </row>
    <row r="55" spans="1:9" ht="12.75" customHeight="1">
      <c r="A55" s="28"/>
      <c r="B55" s="28"/>
      <c r="C55" s="29" t="s">
        <v>48</v>
      </c>
      <c r="D55" s="29"/>
      <c r="E55" s="29"/>
      <c r="F55" s="30">
        <f>SUM(F54:F54)</f>
        <v>1001.179</v>
      </c>
      <c r="G55" s="31">
        <f>SUM(G54:G54)</f>
        <v>3.9199999999999999E-2</v>
      </c>
      <c r="H55" s="32"/>
    </row>
    <row r="56" spans="1:9" ht="12.75" customHeight="1">
      <c r="F56" s="20"/>
      <c r="G56" s="21"/>
      <c r="H56" s="22"/>
    </row>
    <row r="57" spans="1:9" ht="12.75" customHeight="1">
      <c r="C57" s="23" t="s">
        <v>93</v>
      </c>
      <c r="F57" s="20">
        <v>60.985421000000002</v>
      </c>
      <c r="G57" s="21">
        <v>2.3999999999999998E-3</v>
      </c>
      <c r="H57" s="22"/>
    </row>
    <row r="58" spans="1:9" ht="12.75" customHeight="1">
      <c r="A58" s="28"/>
      <c r="B58" s="28"/>
      <c r="C58" s="29" t="s">
        <v>48</v>
      </c>
      <c r="D58" s="29"/>
      <c r="E58" s="29"/>
      <c r="F58" s="30">
        <f>SUM(F57:F57)</f>
        <v>60.985421000000002</v>
      </c>
      <c r="G58" s="31">
        <f>SUM(G57:G57)</f>
        <v>2.3999999999999998E-3</v>
      </c>
      <c r="H58" s="32"/>
      <c r="I58" s="33"/>
    </row>
    <row r="59" spans="1:9" ht="12.75" customHeight="1">
      <c r="F59" s="20"/>
      <c r="G59" s="21"/>
      <c r="H59" s="22"/>
    </row>
    <row r="60" spans="1:9" ht="12.75" customHeight="1">
      <c r="C60" s="23" t="s">
        <v>94</v>
      </c>
      <c r="F60" s="20"/>
      <c r="G60" s="21"/>
      <c r="H60" s="22"/>
    </row>
    <row r="61" spans="1:9" ht="12.75" customHeight="1">
      <c r="C61" s="23" t="s">
        <v>95</v>
      </c>
      <c r="F61" s="20">
        <v>436.66931699999998</v>
      </c>
      <c r="G61" s="21">
        <v>1.7399999999999999E-2</v>
      </c>
      <c r="H61" s="22"/>
      <c r="I61" s="33"/>
    </row>
    <row r="62" spans="1:9" ht="12.75" customHeight="1">
      <c r="A62" s="28"/>
      <c r="B62" s="28"/>
      <c r="C62" s="29" t="s">
        <v>48</v>
      </c>
      <c r="D62" s="29"/>
      <c r="E62" s="29"/>
      <c r="F62" s="30">
        <f>SUM(F61:F61)</f>
        <v>436.66931699999998</v>
      </c>
      <c r="G62" s="31">
        <f>SUM(G61:G61)</f>
        <v>1.7399999999999999E-2</v>
      </c>
      <c r="H62" s="32"/>
    </row>
    <row r="63" spans="1:9" ht="12.75" customHeight="1">
      <c r="A63" s="2"/>
      <c r="B63" s="2"/>
      <c r="C63" s="35" t="s">
        <v>96</v>
      </c>
      <c r="D63" s="35"/>
      <c r="E63" s="35"/>
      <c r="F63" s="36">
        <f>SUM(F13,F19,F27,F51,F55,F58,F62)</f>
        <v>25521.499946</v>
      </c>
      <c r="G63" s="37">
        <f>SUM(G13,G19,G27,G51,G55,G58,G62)</f>
        <v>1</v>
      </c>
      <c r="H63" s="38"/>
    </row>
    <row r="64" spans="1:9" ht="12.75" customHeight="1"/>
    <row r="65" spans="3:5" ht="12.75" customHeight="1">
      <c r="C65" s="23" t="s">
        <v>97</v>
      </c>
    </row>
    <row r="66" spans="3:5" ht="12.75" customHeight="1">
      <c r="C66" s="23" t="s">
        <v>326</v>
      </c>
    </row>
    <row r="67" spans="3:5" ht="12.75" customHeight="1">
      <c r="C67" s="23"/>
    </row>
    <row r="68" spans="3:5" ht="12.75" customHeight="1"/>
    <row r="69" spans="3:5" ht="12.75" customHeight="1">
      <c r="C69" s="40" t="s">
        <v>329</v>
      </c>
      <c r="D69" s="40"/>
      <c r="E69" s="40"/>
    </row>
    <row r="70" spans="3:5" ht="12.75" customHeight="1">
      <c r="C70" s="40" t="s">
        <v>330</v>
      </c>
      <c r="D70" s="41" t="s">
        <v>331</v>
      </c>
      <c r="E70" s="40"/>
    </row>
    <row r="71" spans="3:5" ht="12.75" customHeight="1">
      <c r="C71" s="40" t="s">
        <v>332</v>
      </c>
      <c r="D71" s="40"/>
      <c r="E71" s="40"/>
    </row>
    <row r="72" spans="3:5" ht="12.75" customHeight="1">
      <c r="C72" s="42" t="s">
        <v>387</v>
      </c>
      <c r="D72" s="43">
        <v>1116.4699000000001</v>
      </c>
      <c r="E72" s="40"/>
    </row>
    <row r="73" spans="3:5" ht="12.75" customHeight="1">
      <c r="C73" s="42" t="s">
        <v>388</v>
      </c>
      <c r="D73" s="43">
        <v>1023.929</v>
      </c>
      <c r="E73" s="40"/>
    </row>
    <row r="74" spans="3:5" ht="12.75" customHeight="1">
      <c r="C74" s="42" t="s">
        <v>338</v>
      </c>
      <c r="D74" s="44"/>
      <c r="E74" s="40"/>
    </row>
    <row r="75" spans="3:5" ht="12.75" customHeight="1">
      <c r="C75" s="42" t="s">
        <v>387</v>
      </c>
      <c r="D75" s="43">
        <v>1125.2171699999999</v>
      </c>
      <c r="E75" s="40"/>
    </row>
    <row r="76" spans="3:5" ht="12.75" customHeight="1">
      <c r="C76" s="42" t="s">
        <v>388</v>
      </c>
      <c r="D76" s="43">
        <v>1008.793073</v>
      </c>
      <c r="E76" s="40"/>
    </row>
    <row r="77" spans="3:5" ht="12.75" customHeight="1">
      <c r="C77" s="40" t="s">
        <v>339</v>
      </c>
      <c r="D77" s="57" t="s">
        <v>331</v>
      </c>
      <c r="E77" s="40"/>
    </row>
    <row r="78" spans="3:5" ht="12.75" customHeight="1">
      <c r="C78" s="40" t="s">
        <v>340</v>
      </c>
      <c r="D78" s="57" t="s">
        <v>331</v>
      </c>
      <c r="E78" s="40"/>
    </row>
    <row r="79" spans="3:5" ht="12.75" customHeight="1">
      <c r="C79" s="40" t="s">
        <v>341</v>
      </c>
      <c r="D79" s="57" t="s">
        <v>331</v>
      </c>
      <c r="E79" s="40"/>
    </row>
    <row r="80" spans="3:5" ht="12.75" customHeight="1">
      <c r="C80" s="40" t="s">
        <v>342</v>
      </c>
      <c r="D80" s="80" t="s">
        <v>405</v>
      </c>
      <c r="E80" s="40"/>
    </row>
    <row r="81" spans="3:5" ht="12.75" customHeight="1">
      <c r="C81" s="40" t="s">
        <v>390</v>
      </c>
      <c r="D81" s="3"/>
      <c r="E81" s="40"/>
    </row>
    <row r="82" spans="3:5" ht="12.75" customHeight="1">
      <c r="C82" s="47" t="s">
        <v>344</v>
      </c>
      <c r="D82" s="48" t="s">
        <v>345</v>
      </c>
      <c r="E82" s="48" t="s">
        <v>346</v>
      </c>
    </row>
    <row r="83" spans="3:5" ht="12.75" customHeight="1">
      <c r="C83" s="51" t="s">
        <v>377</v>
      </c>
      <c r="D83" s="50">
        <v>20.371084</v>
      </c>
      <c r="E83" s="50">
        <v>17.460077999999999</v>
      </c>
    </row>
    <row r="84" spans="3:5" ht="12.75" customHeight="1">
      <c r="C84" s="53" t="s">
        <v>351</v>
      </c>
      <c r="D84" s="50"/>
      <c r="E84" s="50"/>
    </row>
    <row r="85" spans="3:5" ht="12.75" customHeight="1">
      <c r="C85" s="54" t="s">
        <v>352</v>
      </c>
      <c r="D85" s="55"/>
      <c r="E85" s="55"/>
    </row>
    <row r="86" spans="3:5" ht="12.75" customHeight="1"/>
    <row r="87" spans="3:5" ht="12.75" customHeight="1"/>
    <row r="88" spans="3:5" ht="12.75" customHeight="1"/>
    <row r="89" spans="3:5" ht="12.75" customHeight="1"/>
    <row r="90" spans="3:5" ht="12.75" customHeight="1"/>
    <row r="91" spans="3:5" ht="12.75" customHeight="1"/>
    <row r="92" spans="3:5" ht="12.75" customHeight="1"/>
    <row r="93" spans="3:5" ht="12.75" customHeight="1"/>
    <row r="94" spans="3:5" ht="12.75" customHeight="1"/>
    <row r="95" spans="3:5" ht="12.75" customHeight="1"/>
    <row r="96" spans="3:5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</sheetData>
  <sortState ref="J11:K24">
    <sortCondition descending="1" ref="K11:K24"/>
  </sortState>
  <mergeCells count="1">
    <mergeCell ref="C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L53"/>
  <sheetViews>
    <sheetView topLeftCell="A10" workbookViewId="0">
      <selection activeCell="C12" sqref="C12"/>
    </sheetView>
  </sheetViews>
  <sheetFormatPr defaultColWidth="9.140625" defaultRowHeight="11.25"/>
  <cols>
    <col min="1" max="1" width="7.5703125" style="4" customWidth="1"/>
    <col min="2" max="2" width="15.7109375" style="4" customWidth="1"/>
    <col min="3" max="3" width="67.7109375" style="4" customWidth="1"/>
    <col min="4" max="5" width="15.5703125" style="4" customWidth="1"/>
    <col min="6" max="6" width="23.5703125" style="4" customWidth="1"/>
    <col min="7" max="7" width="15.140625" style="4" customWidth="1"/>
    <col min="8" max="8" width="13" style="4" customWidth="1"/>
    <col min="9" max="9" width="14.5703125" style="3" customWidth="1"/>
    <col min="10" max="10" width="17.42578125" style="4" hidden="1" customWidth="1"/>
    <col min="11" max="11" width="9.140625" style="5" hidden="1" customWidth="1"/>
    <col min="12" max="12" width="14.7109375" style="3" customWidth="1"/>
    <col min="13" max="16384" width="9.140625" style="4"/>
  </cols>
  <sheetData>
    <row r="1" spans="1:12">
      <c r="A1" s="1"/>
      <c r="B1" s="1"/>
      <c r="C1" s="85" t="s">
        <v>313</v>
      </c>
      <c r="D1" s="85"/>
      <c r="E1" s="85"/>
      <c r="F1" s="85"/>
      <c r="G1" s="85"/>
      <c r="H1" s="2"/>
    </row>
    <row r="2" spans="1:12">
      <c r="A2" s="6" t="s">
        <v>1</v>
      </c>
      <c r="B2" s="6"/>
      <c r="C2" s="7" t="s">
        <v>2</v>
      </c>
      <c r="D2" s="8"/>
      <c r="E2" s="8"/>
      <c r="F2" s="9"/>
      <c r="G2" s="10"/>
      <c r="H2" s="11"/>
    </row>
    <row r="3" spans="1:12" ht="15.75" customHeight="1">
      <c r="A3" s="12"/>
      <c r="B3" s="12"/>
      <c r="C3" s="13"/>
      <c r="D3" s="6"/>
      <c r="E3" s="6"/>
      <c r="F3" s="9"/>
      <c r="G3" s="10"/>
      <c r="H3" s="11"/>
    </row>
    <row r="4" spans="1:12" ht="22.5">
      <c r="A4" s="14" t="s">
        <v>3</v>
      </c>
      <c r="B4" s="14" t="s">
        <v>9</v>
      </c>
      <c r="C4" s="15" t="s">
        <v>4</v>
      </c>
      <c r="D4" s="15" t="s">
        <v>5</v>
      </c>
      <c r="E4" s="15" t="s">
        <v>327</v>
      </c>
      <c r="F4" s="16" t="s">
        <v>6</v>
      </c>
      <c r="G4" s="17" t="s">
        <v>7</v>
      </c>
      <c r="H4" s="18" t="s">
        <v>8</v>
      </c>
      <c r="I4" s="19"/>
      <c r="L4" s="19"/>
    </row>
    <row r="5" spans="1:12" ht="12.75" customHeight="1">
      <c r="F5" s="20"/>
      <c r="G5" s="21"/>
      <c r="H5" s="22"/>
    </row>
    <row r="6" spans="1:12" ht="12.75" customHeight="1">
      <c r="F6" s="20"/>
      <c r="G6" s="21"/>
      <c r="H6" s="22"/>
    </row>
    <row r="7" spans="1:12" ht="12.75" customHeight="1">
      <c r="C7" s="23" t="s">
        <v>250</v>
      </c>
      <c r="F7" s="20"/>
      <c r="G7" s="21"/>
      <c r="H7" s="22"/>
    </row>
    <row r="8" spans="1:12" ht="12.75" customHeight="1">
      <c r="A8" s="4">
        <v>1</v>
      </c>
      <c r="B8" s="4" t="s">
        <v>282</v>
      </c>
      <c r="C8" s="4" t="s">
        <v>280</v>
      </c>
      <c r="D8" s="4" t="s">
        <v>111</v>
      </c>
      <c r="E8" s="24">
        <v>150000000</v>
      </c>
      <c r="F8" s="20">
        <v>1600.0875000000001</v>
      </c>
      <c r="G8" s="21">
        <v>0.29549999999999998</v>
      </c>
      <c r="H8" s="22">
        <v>47822</v>
      </c>
    </row>
    <row r="9" spans="1:12" ht="12.75" customHeight="1">
      <c r="A9" s="4">
        <v>2</v>
      </c>
      <c r="B9" s="4" t="s">
        <v>284</v>
      </c>
      <c r="C9" s="4" t="s">
        <v>283</v>
      </c>
      <c r="D9" s="4" t="s">
        <v>111</v>
      </c>
      <c r="E9" s="24">
        <v>125000000</v>
      </c>
      <c r="F9" s="20">
        <v>1254.96875</v>
      </c>
      <c r="G9" s="21">
        <v>0.23180000000000001</v>
      </c>
      <c r="H9" s="22">
        <v>45924</v>
      </c>
    </row>
    <row r="10" spans="1:12" ht="12.75" customHeight="1">
      <c r="A10" s="4">
        <v>3</v>
      </c>
      <c r="B10" s="4" t="s">
        <v>315</v>
      </c>
      <c r="C10" s="4" t="s">
        <v>314</v>
      </c>
      <c r="D10" s="4" t="s">
        <v>111</v>
      </c>
      <c r="E10" s="24">
        <v>50000000</v>
      </c>
      <c r="F10" s="20">
        <v>528.65</v>
      </c>
      <c r="G10" s="21">
        <v>9.7599999999999992E-2</v>
      </c>
      <c r="H10" s="22">
        <v>51847</v>
      </c>
      <c r="J10" s="21"/>
    </row>
    <row r="11" spans="1:12" ht="12.75" customHeight="1">
      <c r="A11" s="4">
        <v>4</v>
      </c>
      <c r="B11" s="4" t="s">
        <v>286</v>
      </c>
      <c r="C11" s="4" t="s">
        <v>285</v>
      </c>
      <c r="D11" s="4" t="s">
        <v>111</v>
      </c>
      <c r="E11" s="24">
        <v>25000000</v>
      </c>
      <c r="F11" s="20">
        <v>253.4375</v>
      </c>
      <c r="G11" s="21">
        <v>4.6799999999999994E-2</v>
      </c>
      <c r="H11" s="22">
        <v>46212</v>
      </c>
      <c r="J11" s="26" t="s">
        <v>17</v>
      </c>
      <c r="K11" s="27" t="s">
        <v>18</v>
      </c>
    </row>
    <row r="12" spans="1:12" ht="12.75" customHeight="1">
      <c r="A12" s="4">
        <v>5</v>
      </c>
      <c r="B12" s="4" t="s">
        <v>288</v>
      </c>
      <c r="C12" s="4" t="s">
        <v>287</v>
      </c>
      <c r="D12" s="4" t="s">
        <v>111</v>
      </c>
      <c r="E12" s="24">
        <v>25000000</v>
      </c>
      <c r="F12" s="20">
        <v>251.61250000000001</v>
      </c>
      <c r="G12" s="21">
        <v>4.6500000000000007E-2</v>
      </c>
      <c r="H12" s="22">
        <v>44723</v>
      </c>
      <c r="J12" s="21" t="s">
        <v>111</v>
      </c>
      <c r="K12" s="5">
        <v>0.76459999999999995</v>
      </c>
    </row>
    <row r="13" spans="1:12" ht="12.75" customHeight="1">
      <c r="A13" s="4">
        <v>6</v>
      </c>
      <c r="B13" s="4" t="s">
        <v>290</v>
      </c>
      <c r="C13" s="4" t="s">
        <v>289</v>
      </c>
      <c r="D13" s="4" t="s">
        <v>111</v>
      </c>
      <c r="E13" s="24">
        <v>25000000</v>
      </c>
      <c r="F13" s="20">
        <v>251.375</v>
      </c>
      <c r="G13" s="21">
        <v>4.6399999999999997E-2</v>
      </c>
      <c r="H13" s="22">
        <v>52231</v>
      </c>
      <c r="J13" s="21" t="s">
        <v>103</v>
      </c>
      <c r="K13" s="5">
        <v>0.1883</v>
      </c>
    </row>
    <row r="14" spans="1:12" ht="12.75" customHeight="1">
      <c r="A14" s="28"/>
      <c r="B14" s="28"/>
      <c r="C14" s="29" t="s">
        <v>48</v>
      </c>
      <c r="D14" s="29"/>
      <c r="E14" s="29"/>
      <c r="F14" s="30">
        <f>SUM(F8:F13)</f>
        <v>4140.1312500000004</v>
      </c>
      <c r="G14" s="31">
        <f>SUM(G8:G13)</f>
        <v>0.76459999999999995</v>
      </c>
      <c r="H14" s="32"/>
      <c r="I14" s="33"/>
      <c r="J14" s="21" t="s">
        <v>39</v>
      </c>
      <c r="K14" s="5">
        <v>4.7100000000000003E-2</v>
      </c>
    </row>
    <row r="15" spans="1:12" ht="12.75" customHeight="1">
      <c r="F15" s="20"/>
      <c r="G15" s="21"/>
      <c r="H15" s="22"/>
    </row>
    <row r="16" spans="1:12" ht="12.75" customHeight="1">
      <c r="C16" s="23" t="s">
        <v>84</v>
      </c>
      <c r="F16" s="20"/>
      <c r="G16" s="21"/>
      <c r="H16" s="22"/>
    </row>
    <row r="17" spans="1:9" ht="12.75" customHeight="1">
      <c r="C17" s="23" t="s">
        <v>85</v>
      </c>
      <c r="F17" s="20"/>
      <c r="G17" s="21"/>
      <c r="H17" s="22"/>
    </row>
    <row r="18" spans="1:9" ht="12.75" customHeight="1">
      <c r="A18" s="4">
        <v>7</v>
      </c>
      <c r="B18" s="4" t="s">
        <v>316</v>
      </c>
      <c r="C18" s="4" t="s">
        <v>303</v>
      </c>
      <c r="D18" s="4" t="s">
        <v>103</v>
      </c>
      <c r="E18" s="34">
        <v>50000000</v>
      </c>
      <c r="F18" s="20">
        <v>512.21950000000004</v>
      </c>
      <c r="G18" s="21">
        <v>9.4600000000000004E-2</v>
      </c>
      <c r="H18" s="22">
        <v>44921</v>
      </c>
    </row>
    <row r="19" spans="1:9" ht="12.75" customHeight="1">
      <c r="A19" s="4">
        <v>8</v>
      </c>
      <c r="B19" s="4" t="s">
        <v>317</v>
      </c>
      <c r="C19" s="4" t="s">
        <v>241</v>
      </c>
      <c r="D19" s="4" t="s">
        <v>103</v>
      </c>
      <c r="E19" s="34">
        <v>50000000</v>
      </c>
      <c r="F19" s="20">
        <v>507.52</v>
      </c>
      <c r="G19" s="21">
        <v>9.3699999999999992E-2</v>
      </c>
      <c r="H19" s="22">
        <v>44774</v>
      </c>
    </row>
    <row r="20" spans="1:9" ht="12.75" customHeight="1">
      <c r="A20" s="28"/>
      <c r="B20" s="28"/>
      <c r="C20" s="29" t="s">
        <v>48</v>
      </c>
      <c r="D20" s="29"/>
      <c r="E20" s="29"/>
      <c r="F20" s="30">
        <f>SUM(F18:F19)</f>
        <v>1019.7395</v>
      </c>
      <c r="G20" s="31">
        <f>SUM(G18:G19)</f>
        <v>0.1883</v>
      </c>
      <c r="H20" s="32"/>
      <c r="I20" s="33"/>
    </row>
    <row r="21" spans="1:9" ht="12.75" customHeight="1">
      <c r="F21" s="20"/>
      <c r="G21" s="21"/>
      <c r="H21" s="22"/>
    </row>
    <row r="22" spans="1:9" ht="12.75" customHeight="1">
      <c r="C22" s="23" t="s">
        <v>93</v>
      </c>
      <c r="F22" s="20">
        <v>74.982074999999995</v>
      </c>
      <c r="G22" s="21">
        <v>1.38E-2</v>
      </c>
      <c r="H22" s="22"/>
    </row>
    <row r="23" spans="1:9" ht="12.75" customHeight="1">
      <c r="A23" s="28"/>
      <c r="B23" s="28"/>
      <c r="C23" s="29" t="s">
        <v>48</v>
      </c>
      <c r="D23" s="29"/>
      <c r="E23" s="29"/>
      <c r="F23" s="30">
        <f>SUM(F22:F22)</f>
        <v>74.982074999999995</v>
      </c>
      <c r="G23" s="31">
        <f>SUM(G22:G22)</f>
        <v>1.38E-2</v>
      </c>
      <c r="H23" s="32"/>
      <c r="I23" s="33"/>
    </row>
    <row r="24" spans="1:9" ht="12.75" customHeight="1">
      <c r="F24" s="20"/>
      <c r="G24" s="21"/>
      <c r="H24" s="22"/>
    </row>
    <row r="25" spans="1:9" ht="12.75" customHeight="1">
      <c r="C25" s="23" t="s">
        <v>94</v>
      </c>
      <c r="F25" s="20"/>
      <c r="G25" s="21"/>
      <c r="H25" s="22"/>
    </row>
    <row r="26" spans="1:9" ht="12.75" customHeight="1">
      <c r="C26" s="23" t="s">
        <v>95</v>
      </c>
      <c r="F26" s="20">
        <v>179.105041</v>
      </c>
      <c r="G26" s="21">
        <v>3.3300000000000003E-2</v>
      </c>
      <c r="H26" s="22"/>
    </row>
    <row r="27" spans="1:9" ht="12.75" customHeight="1">
      <c r="A27" s="28"/>
      <c r="B27" s="28"/>
      <c r="C27" s="29" t="s">
        <v>48</v>
      </c>
      <c r="D27" s="29"/>
      <c r="E27" s="29"/>
      <c r="F27" s="30">
        <f>SUM(F26:F26)</f>
        <v>179.105041</v>
      </c>
      <c r="G27" s="31">
        <f>SUM(G26:G26)</f>
        <v>3.3300000000000003E-2</v>
      </c>
      <c r="H27" s="32"/>
      <c r="I27" s="33"/>
    </row>
    <row r="28" spans="1:9" ht="12.75" customHeight="1">
      <c r="A28" s="2"/>
      <c r="B28" s="2"/>
      <c r="C28" s="35" t="s">
        <v>96</v>
      </c>
      <c r="D28" s="35"/>
      <c r="E28" s="35"/>
      <c r="F28" s="36">
        <f>SUM(F14,F20,F23,F27)</f>
        <v>5413.9578659999997</v>
      </c>
      <c r="G28" s="37">
        <f>SUM(G14,G20,G23,G27)</f>
        <v>1</v>
      </c>
      <c r="H28" s="38"/>
      <c r="I28" s="39"/>
    </row>
    <row r="29" spans="1:9" ht="12.75" customHeight="1"/>
    <row r="30" spans="1:9" ht="12.75" customHeight="1">
      <c r="C30" s="23" t="s">
        <v>97</v>
      </c>
    </row>
    <row r="31" spans="1:9" ht="12.75" customHeight="1">
      <c r="C31" s="23" t="s">
        <v>326</v>
      </c>
    </row>
    <row r="32" spans="1:9" ht="12.75" customHeight="1">
      <c r="C32" s="23"/>
    </row>
    <row r="33" spans="3:6" ht="12.75" customHeight="1"/>
    <row r="34" spans="3:6" ht="12.75" customHeight="1">
      <c r="C34" s="40" t="s">
        <v>329</v>
      </c>
      <c r="D34" s="40"/>
      <c r="E34" s="40"/>
      <c r="F34" s="59"/>
    </row>
    <row r="35" spans="3:6" ht="12.75" customHeight="1">
      <c r="C35" s="40" t="s">
        <v>330</v>
      </c>
      <c r="D35" s="41" t="s">
        <v>331</v>
      </c>
      <c r="E35" s="40"/>
      <c r="F35" s="59"/>
    </row>
    <row r="36" spans="3:6" ht="12.75" customHeight="1">
      <c r="C36" s="40" t="s">
        <v>332</v>
      </c>
      <c r="D36" s="40"/>
      <c r="E36" s="40"/>
      <c r="F36" s="59"/>
    </row>
    <row r="37" spans="3:6" ht="12.75" customHeight="1">
      <c r="C37" s="42" t="s">
        <v>333</v>
      </c>
      <c r="D37" s="43">
        <v>1074.5099</v>
      </c>
      <c r="E37" s="40"/>
      <c r="F37" s="59"/>
    </row>
    <row r="38" spans="3:6" ht="12.75" customHeight="1">
      <c r="C38" s="42" t="s">
        <v>337</v>
      </c>
      <c r="D38" s="43">
        <v>1002.7028</v>
      </c>
      <c r="E38" s="40"/>
      <c r="F38" s="59"/>
    </row>
    <row r="39" spans="3:6" ht="12.75" customHeight="1">
      <c r="C39" s="42" t="s">
        <v>384</v>
      </c>
      <c r="D39" s="43">
        <v>1015.4625</v>
      </c>
      <c r="E39" s="40"/>
      <c r="F39" s="59"/>
    </row>
    <row r="40" spans="3:6" ht="12.75" customHeight="1">
      <c r="C40" s="42" t="s">
        <v>338</v>
      </c>
      <c r="D40" s="44"/>
      <c r="E40" s="40"/>
      <c r="F40" s="59"/>
    </row>
    <row r="41" spans="3:6" ht="12.75" customHeight="1">
      <c r="C41" s="42" t="s">
        <v>333</v>
      </c>
      <c r="D41" s="43">
        <v>1088.201532</v>
      </c>
      <c r="E41" s="40"/>
      <c r="F41" s="59"/>
    </row>
    <row r="42" spans="3:6" ht="12.75" customHeight="1">
      <c r="C42" s="42" t="s">
        <v>337</v>
      </c>
      <c r="D42" s="43">
        <v>1005.298</v>
      </c>
      <c r="E42" s="40"/>
      <c r="F42" s="59"/>
    </row>
    <row r="43" spans="3:6" ht="12.75" customHeight="1">
      <c r="C43" s="42" t="s">
        <v>384</v>
      </c>
      <c r="D43" s="43">
        <v>1009.574695</v>
      </c>
      <c r="E43" s="40"/>
      <c r="F43" s="59"/>
    </row>
    <row r="44" spans="3:6" ht="12.75" customHeight="1">
      <c r="C44" s="40" t="s">
        <v>339</v>
      </c>
      <c r="D44" s="57" t="s">
        <v>331</v>
      </c>
      <c r="E44" s="40"/>
      <c r="F44" s="59"/>
    </row>
    <row r="45" spans="3:6" ht="12.75" customHeight="1">
      <c r="C45" s="40" t="s">
        <v>340</v>
      </c>
      <c r="D45" s="57" t="s">
        <v>331</v>
      </c>
      <c r="E45" s="40"/>
      <c r="F45" s="59"/>
    </row>
    <row r="46" spans="3:6" ht="12.75" customHeight="1">
      <c r="C46" s="40" t="s">
        <v>341</v>
      </c>
      <c r="D46" s="57" t="s">
        <v>331</v>
      </c>
      <c r="E46" s="40"/>
      <c r="F46" s="59"/>
    </row>
    <row r="47" spans="3:6" ht="12.75" customHeight="1">
      <c r="C47" s="40" t="s">
        <v>342</v>
      </c>
      <c r="D47" s="80" t="s">
        <v>406</v>
      </c>
      <c r="E47" s="40"/>
      <c r="F47" s="59"/>
    </row>
    <row r="48" spans="3:6" ht="12.75" customHeight="1">
      <c r="C48" s="40" t="s">
        <v>391</v>
      </c>
      <c r="D48" s="3"/>
      <c r="E48" s="40"/>
      <c r="F48" s="59"/>
    </row>
    <row r="49" spans="3:6" ht="12.75" customHeight="1">
      <c r="C49" s="47" t="s">
        <v>344</v>
      </c>
      <c r="D49" s="48" t="s">
        <v>345</v>
      </c>
      <c r="E49" s="48" t="s">
        <v>346</v>
      </c>
      <c r="F49" s="82"/>
    </row>
    <row r="50" spans="3:6" ht="12.75" customHeight="1">
      <c r="C50" s="42" t="s">
        <v>350</v>
      </c>
      <c r="D50" s="49">
        <v>8.9323739999999994</v>
      </c>
      <c r="E50" s="49">
        <v>7.6559470000000003</v>
      </c>
      <c r="F50" s="83"/>
    </row>
    <row r="51" spans="3:6" ht="12.75" customHeight="1">
      <c r="C51" s="42" t="s">
        <v>386</v>
      </c>
      <c r="D51" s="50">
        <v>16.517095000000001</v>
      </c>
      <c r="E51" s="50">
        <v>14.15682</v>
      </c>
      <c r="F51" s="83"/>
    </row>
    <row r="52" spans="3:6" ht="12.75" customHeight="1">
      <c r="C52" s="53" t="s">
        <v>351</v>
      </c>
      <c r="D52" s="50"/>
      <c r="E52" s="50"/>
      <c r="F52" s="82"/>
    </row>
    <row r="53" spans="3:6">
      <c r="C53" s="54" t="s">
        <v>352</v>
      </c>
      <c r="D53" s="55"/>
      <c r="E53" s="55"/>
      <c r="F53" s="82"/>
    </row>
  </sheetData>
  <mergeCells count="1">
    <mergeCell ref="C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LIQUID    </vt:lpstr>
      <vt:lpstr>ULTRA</vt:lpstr>
      <vt:lpstr>EQUITY </vt:lpstr>
      <vt:lpstr>DYNAMIC</vt:lpstr>
      <vt:lpstr>SHORT</vt:lpstr>
      <vt:lpstr>DYNAMIC MIP</vt:lpstr>
      <vt:lpstr>TREASURY  </vt:lpstr>
      <vt:lpstr>CREDIT OPPORTUNITIES</vt:lpstr>
      <vt:lpstr>Dynamic Bond</vt:lpstr>
      <vt:lpstr>Short Term Floating Rate</vt:lpstr>
    </vt:vector>
  </TitlesOfParts>
  <Company>CITI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ss44493</dc:creator>
  <cp:lastModifiedBy>X161602</cp:lastModifiedBy>
  <dcterms:created xsi:type="dcterms:W3CDTF">2011-07-16T04:33:57Z</dcterms:created>
  <dcterms:modified xsi:type="dcterms:W3CDTF">2013-01-09T11:31:14Z</dcterms:modified>
</cp:coreProperties>
</file>