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EQUITY 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</sheets>
  <definedNames/>
  <calcPr fullCalcOnLoad="1"/>
</workbook>
</file>

<file path=xl/sharedStrings.xml><?xml version="1.0" encoding="utf-8"?>
<sst xmlns="http://schemas.openxmlformats.org/spreadsheetml/2006/main" count="1817" uniqueCount="470">
  <si>
    <t>Pramerica Liquid Fund</t>
  </si>
  <si>
    <t xml:space="preserve">  </t>
  </si>
  <si>
    <t>Portfolio as on February 28,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</si>
  <si>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</si>
  <si>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</si>
  <si>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</si>
  <si>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</si>
  <si>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</si>
  <si>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</si>
  <si>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</si>
  <si>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</si>
  <si>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</si>
  <si>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State Bank of Patiala</t>
  </si>
  <si>
    <t>CRISIL A1+</t>
  </si>
  <si>
    <t>INE652A16FB5</t>
  </si>
  <si>
    <t>Sector / Rating</t>
  </si>
  <si>
    <t>Percent</t>
  </si>
  <si>
    <t>INE652A16FH2</t>
  </si>
  <si>
    <t>State Bank of Mysore</t>
  </si>
  <si>
    <t>INE651A16EG9</t>
  </si>
  <si>
    <t>Oriental Bank of Commerce</t>
  </si>
  <si>
    <t>ICRA A1+</t>
  </si>
  <si>
    <t>INE141A16JJ4</t>
  </si>
  <si>
    <t>Canara Bank</t>
  </si>
  <si>
    <t>CARE A1+</t>
  </si>
  <si>
    <t>INE476A16GT9</t>
  </si>
  <si>
    <t>Corporation Bank</t>
  </si>
  <si>
    <t>Fitch A1+(ind)</t>
  </si>
  <si>
    <t>INE112A16BE3</t>
  </si>
  <si>
    <t>Karur Vysya Bank</t>
  </si>
  <si>
    <t>Unrated</t>
  </si>
  <si>
    <t>INE036D16CZ1</t>
  </si>
  <si>
    <t>Bank of India</t>
  </si>
  <si>
    <t>Cash &amp; Equivalent</t>
  </si>
  <si>
    <t>INE084A16774</t>
  </si>
  <si>
    <t>INE036D16CT4</t>
  </si>
  <si>
    <t>ING Vysya Bank</t>
  </si>
  <si>
    <t>INE166A16HF3</t>
  </si>
  <si>
    <t>Ratnakar Bank</t>
  </si>
  <si>
    <t>INE976G16257</t>
  </si>
  <si>
    <t>Dena Bank</t>
  </si>
  <si>
    <t>INE077A16851</t>
  </si>
  <si>
    <t>INE141A16JK2</t>
  </si>
  <si>
    <t>The Jammu &amp; Kashmir Bank</t>
  </si>
  <si>
    <t>INE168A16FA4</t>
  </si>
  <si>
    <t>INE141A16GW3</t>
  </si>
  <si>
    <t>Bank of Maharashtra</t>
  </si>
  <si>
    <t>INE457A16BS2</t>
  </si>
  <si>
    <t>Axis Bank</t>
  </si>
  <si>
    <t>INE238A16OD1</t>
  </si>
  <si>
    <t>INE457A16BQ6</t>
  </si>
  <si>
    <t>Punjab National Bank</t>
  </si>
  <si>
    <t>INE160A16HX9</t>
  </si>
  <si>
    <t>Andhra Bank</t>
  </si>
  <si>
    <t>INE434A16CW1</t>
  </si>
  <si>
    <t>Union Bank of India</t>
  </si>
  <si>
    <t>INE692A16BV8</t>
  </si>
  <si>
    <t>State Bank of Travancore</t>
  </si>
  <si>
    <t>INE654A16BO3</t>
  </si>
  <si>
    <t>IndusInd Bank</t>
  </si>
  <si>
    <t>INE095A16FI2</t>
  </si>
  <si>
    <t>Vijaya Bank</t>
  </si>
  <si>
    <t>INE705A16FO4</t>
  </si>
  <si>
    <t>Total</t>
  </si>
  <si>
    <t>Commercial Paper**</t>
  </si>
  <si>
    <t>Indian Oil Corporation</t>
  </si>
  <si>
    <t>INE242A14EG2</t>
  </si>
  <si>
    <t>Nirma</t>
  </si>
  <si>
    <t>INE091A14246</t>
  </si>
  <si>
    <t>Aditya Birla Finance</t>
  </si>
  <si>
    <t>INE860H14KK5</t>
  </si>
  <si>
    <t>Housing Development Finance Corporation</t>
  </si>
  <si>
    <t>INE001A14HC4</t>
  </si>
  <si>
    <t>Tata Teleservices</t>
  </si>
  <si>
    <t>INE037E14209</t>
  </si>
  <si>
    <t>Edelweiss Financial Services</t>
  </si>
  <si>
    <t>INE532F14JX9</t>
  </si>
  <si>
    <t>Graphite India</t>
  </si>
  <si>
    <t>INE371A14069</t>
  </si>
  <si>
    <t>Motilal Oswal Financial Services</t>
  </si>
  <si>
    <t>INE338I14418</t>
  </si>
  <si>
    <t>INE001A14IA6</t>
  </si>
  <si>
    <t>Godrej Agrovet</t>
  </si>
  <si>
    <t>INE850D14694</t>
  </si>
  <si>
    <t>INE001A14IB4</t>
  </si>
  <si>
    <t>Hindustan Petroleum Corporation</t>
  </si>
  <si>
    <t>INE094A14AX0</t>
  </si>
  <si>
    <t>L&amp;T Infrastructure Finance</t>
  </si>
  <si>
    <t>INE691I14865</t>
  </si>
  <si>
    <t>KEC International</t>
  </si>
  <si>
    <t>INE389H14405</t>
  </si>
  <si>
    <t>Magma Fincorp</t>
  </si>
  <si>
    <t>INE511C14HI5</t>
  </si>
  <si>
    <t>Reliance Capital</t>
  </si>
  <si>
    <t>INE013A14IF0</t>
  </si>
  <si>
    <t>ICICI Securities</t>
  </si>
  <si>
    <t>INE763G14841</t>
  </si>
  <si>
    <t>INE532F14JY7</t>
  </si>
  <si>
    <t>Fedbank Financial Services</t>
  </si>
  <si>
    <t>INE007N14146</t>
  </si>
  <si>
    <t>JM Financial Products</t>
  </si>
  <si>
    <t>INE523H14HC2</t>
  </si>
  <si>
    <t>Cholamandalam Investment and Finance Co</t>
  </si>
  <si>
    <t>INE121A14FP6</t>
  </si>
  <si>
    <t>Tata Housing Development Company</t>
  </si>
  <si>
    <t>INE582L14126</t>
  </si>
  <si>
    <t>INE001A14HV4</t>
  </si>
  <si>
    <t>Ericsson India</t>
  </si>
  <si>
    <t>INE310I14508</t>
  </si>
  <si>
    <t>India Infoline Finance</t>
  </si>
  <si>
    <t>INE866I14ER8</t>
  </si>
  <si>
    <t>Ballarpur Industries</t>
  </si>
  <si>
    <t>INE294A14865</t>
  </si>
  <si>
    <t>INE866I14EV0</t>
  </si>
  <si>
    <t>INE037E14324</t>
  </si>
  <si>
    <t>Godrej Industries</t>
  </si>
  <si>
    <t>INE233A14AU0</t>
  </si>
  <si>
    <t>Jindal Steel &amp; Power</t>
  </si>
  <si>
    <t>INE720G14528</t>
  </si>
  <si>
    <t>Morgan Stanley India Capital</t>
  </si>
  <si>
    <t>INE175K14AJ5</t>
  </si>
  <si>
    <t>INE001A14IG3</t>
  </si>
  <si>
    <t>Kotak Commodity Service</t>
  </si>
  <si>
    <t>INE410J14108</t>
  </si>
  <si>
    <t>L&amp;T Finance</t>
  </si>
  <si>
    <t>INE523E14IJ2</t>
  </si>
  <si>
    <t>INE532F14KE7</t>
  </si>
  <si>
    <t>INE233A14AY2</t>
  </si>
  <si>
    <t>INE294A14873</t>
  </si>
  <si>
    <t>CMB</t>
  </si>
  <si>
    <t>Kotak Mahindra Bank</t>
  </si>
  <si>
    <t>IDIA00089767</t>
  </si>
  <si>
    <t>Fixed Deposit</t>
  </si>
  <si>
    <t>Bank of Nova Scotia</t>
  </si>
  <si>
    <t>IDIA00092268</t>
  </si>
  <si>
    <t>IDIA00092212</t>
  </si>
  <si>
    <t>IDIA00092426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</si>
  <si>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</si>
  <si>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</si>
  <si>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</si>
  <si>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</si>
  <si>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</si>
  <si>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 Total Exposure to illiquid securities is 0.00% of the portfolio;i.e. Rs.0.00 lakhs</t>
  </si>
  <si>
    <t>Pramerica Ultra Short Term Bond Fund</t>
  </si>
  <si>
    <t>IDBI Bank</t>
  </si>
  <si>
    <t>INE008A16NL3</t>
  </si>
  <si>
    <t>State Bank of Hyderabad</t>
  </si>
  <si>
    <t>INE649A16DA8</t>
  </si>
  <si>
    <t>INE160A16IQ1</t>
  </si>
  <si>
    <t>CRISIL AAA</t>
  </si>
  <si>
    <t>CARE AAA</t>
  </si>
  <si>
    <t>CRISIL A+</t>
  </si>
  <si>
    <t>Piramal Enterprises</t>
  </si>
  <si>
    <t>SOV</t>
  </si>
  <si>
    <t>INE140A14548</t>
  </si>
  <si>
    <t>ICRA AA+</t>
  </si>
  <si>
    <t>ICRA AA</t>
  </si>
  <si>
    <t>INE866I14CG5</t>
  </si>
  <si>
    <t>Treasury Bill</t>
  </si>
  <si>
    <t>T BILL 91 DAY 2013</t>
  </si>
  <si>
    <t>IDIA00089249</t>
  </si>
  <si>
    <t>BONDS &amp; NCDs</t>
  </si>
  <si>
    <t>Listed / awaiting listing on the stock exchanges</t>
  </si>
  <si>
    <t>INE013A07KX3</t>
  </si>
  <si>
    <t>Manappuram Finance</t>
  </si>
  <si>
    <t>INE522D07420</t>
  </si>
  <si>
    <t>LIC Housing Finance</t>
  </si>
  <si>
    <t>INE115A07AS7</t>
  </si>
  <si>
    <t>Fullerton India Credit Company</t>
  </si>
  <si>
    <t>INE535H07183</t>
  </si>
  <si>
    <t>INE860H07250</t>
  </si>
  <si>
    <t>NABARD</t>
  </si>
  <si>
    <t>INE261F09GQ5</t>
  </si>
  <si>
    <t>INE261F09GN2</t>
  </si>
  <si>
    <t>Pramerica Equity Fund</t>
  </si>
  <si>
    <t>EQUITY &amp; EQUITY RELATED</t>
  </si>
  <si>
    <t>ITC</t>
  </si>
  <si>
    <t>Consumer Non Durables</t>
  </si>
  <si>
    <t>INE154A01025</t>
  </si>
  <si>
    <t>ICICI Bank</t>
  </si>
  <si>
    <t>Banks</t>
  </si>
  <si>
    <t>INE090A01013</t>
  </si>
  <si>
    <t>Finance</t>
  </si>
  <si>
    <t>INE001A01036</t>
  </si>
  <si>
    <t>HDFC Bank</t>
  </si>
  <si>
    <t>Software</t>
  </si>
  <si>
    <t>INE040A01026</t>
  </si>
  <si>
    <t>Reliance Industries</t>
  </si>
  <si>
    <t>Petroleum Products</t>
  </si>
  <si>
    <t>INE002A01018</t>
  </si>
  <si>
    <t>Larsen &amp; Toubro</t>
  </si>
  <si>
    <t>Construction Project</t>
  </si>
  <si>
    <t>INE018A01030</t>
  </si>
  <si>
    <t>Infosys</t>
  </si>
  <si>
    <t>Pharmaceuticals</t>
  </si>
  <si>
    <t>INE009A01021</t>
  </si>
  <si>
    <t>State Bank of India</t>
  </si>
  <si>
    <t>INE062A01012</t>
  </si>
  <si>
    <t>Cipla</t>
  </si>
  <si>
    <t>Auto</t>
  </si>
  <si>
    <t>INE059A01026</t>
  </si>
  <si>
    <t>Tata Consultancy Services</t>
  </si>
  <si>
    <t>Telecom - Services</t>
  </si>
  <si>
    <t>INE467B01029</t>
  </si>
  <si>
    <t>Bharti Airtel</t>
  </si>
  <si>
    <t>INE397D01024</t>
  </si>
  <si>
    <t>Hindustan Unilever</t>
  </si>
  <si>
    <t>Cement</t>
  </si>
  <si>
    <t>INE030A01027</t>
  </si>
  <si>
    <t>Mahindra &amp; Mahindra</t>
  </si>
  <si>
    <t>Minerals/Mining</t>
  </si>
  <si>
    <t>INE101A01026</t>
  </si>
  <si>
    <t>Dr. Reddy's Laboratories</t>
  </si>
  <si>
    <t>Ferrous Metals</t>
  </si>
  <si>
    <t>INE089A01023</t>
  </si>
  <si>
    <t>Wipro</t>
  </si>
  <si>
    <t>Media &amp; Entertainment</t>
  </si>
  <si>
    <t>INE075A01022</t>
  </si>
  <si>
    <t>Tata Motors</t>
  </si>
  <si>
    <t>Services</t>
  </si>
  <si>
    <t>INE155A01022</t>
  </si>
  <si>
    <t>Sun Pharmaceuticals Industries</t>
  </si>
  <si>
    <t>Power</t>
  </si>
  <si>
    <t>INE044A01036</t>
  </si>
  <si>
    <t>Aditya Birla Nuvo</t>
  </si>
  <si>
    <t>Oil</t>
  </si>
  <si>
    <t>INE069A01017</t>
  </si>
  <si>
    <t>NTPC</t>
  </si>
  <si>
    <t>Non - Ferrous Metals</t>
  </si>
  <si>
    <t>INE733E01010</t>
  </si>
  <si>
    <t>Bajaj Auto</t>
  </si>
  <si>
    <t>Gas</t>
  </si>
  <si>
    <t>INE917I01010</t>
  </si>
  <si>
    <t>INE094A01015</t>
  </si>
  <si>
    <t>INE115A01026</t>
  </si>
  <si>
    <t>Infrastructure Development Finance Company</t>
  </si>
  <si>
    <t>INE043D01016</t>
  </si>
  <si>
    <t>Ambuja Cements</t>
  </si>
  <si>
    <t>INE079A01024</t>
  </si>
  <si>
    <t>NMDC</t>
  </si>
  <si>
    <t>INE584A01023</t>
  </si>
  <si>
    <t>Tata Steel</t>
  </si>
  <si>
    <t>INE081A01012</t>
  </si>
  <si>
    <t>Tech Mahindra</t>
  </si>
  <si>
    <t>INE669C01028</t>
  </si>
  <si>
    <t>Reliance Communications</t>
  </si>
  <si>
    <t>INE330H01018</t>
  </si>
  <si>
    <t>Grasim Industries</t>
  </si>
  <si>
    <t>INE047A01013</t>
  </si>
  <si>
    <t>Idea Cellular</t>
  </si>
  <si>
    <t>INE669E01016</t>
  </si>
  <si>
    <t>Zee Entertainment Enterprises</t>
  </si>
  <si>
    <t>INE256A01028</t>
  </si>
  <si>
    <t>Maruti Suzuki India</t>
  </si>
  <si>
    <t>INE585B01010</t>
  </si>
  <si>
    <t>INE238A01026</t>
  </si>
  <si>
    <t>Glenmark Pharmaceuticals</t>
  </si>
  <si>
    <t>INE935A01035</t>
  </si>
  <si>
    <t>Yes Bank</t>
  </si>
  <si>
    <t>INE528G01019</t>
  </si>
  <si>
    <t>Coal India</t>
  </si>
  <si>
    <t>INE522F01014</t>
  </si>
  <si>
    <t>INE749A01030</t>
  </si>
  <si>
    <t>TV18 Broadcast</t>
  </si>
  <si>
    <t>INE886H01027</t>
  </si>
  <si>
    <t>Cairn India</t>
  </si>
  <si>
    <t>INE910H01017</t>
  </si>
  <si>
    <t>Hindalco Industries</t>
  </si>
  <si>
    <t>INE038A01020</t>
  </si>
  <si>
    <t>Oil &amp; Natural Gas Corpn</t>
  </si>
  <si>
    <t>INE213A01029</t>
  </si>
  <si>
    <t>HCL Technologies</t>
  </si>
  <si>
    <t>INE860A01027</t>
  </si>
  <si>
    <t>INE237A01028</t>
  </si>
  <si>
    <t>Indraprastha Gas</t>
  </si>
  <si>
    <t>INE203G01019</t>
  </si>
  <si>
    <t>INE089A08051</t>
  </si>
  <si>
    <t>Pramerica Dynamic Fund</t>
  </si>
  <si>
    <t>ICRA AA-</t>
  </si>
  <si>
    <t>CARE AA+</t>
  </si>
  <si>
    <t>Transportation</t>
  </si>
  <si>
    <t>Hero MotoCorp</t>
  </si>
  <si>
    <t>INE158A01026</t>
  </si>
  <si>
    <t>Jet Airways (India)</t>
  </si>
  <si>
    <t>INE802G01018</t>
  </si>
  <si>
    <t>Power Grid Corporation of India</t>
  </si>
  <si>
    <t>INE752E01010</t>
  </si>
  <si>
    <t>Rural Electrification Corporation</t>
  </si>
  <si>
    <t>INE020B08773</t>
  </si>
  <si>
    <t>INE866I07206</t>
  </si>
  <si>
    <t>Exim Bank</t>
  </si>
  <si>
    <t>INE514E08AS1</t>
  </si>
  <si>
    <t>INE081A08181</t>
  </si>
  <si>
    <t>Pramerica Short Term Income Fund</t>
  </si>
  <si>
    <t>INE237A16QD8</t>
  </si>
  <si>
    <t>IL&amp;FS Financial Services</t>
  </si>
  <si>
    <t>INE121H14AP2</t>
  </si>
  <si>
    <t>CRISIL AA+</t>
  </si>
  <si>
    <t>Shriram Transport Finance</t>
  </si>
  <si>
    <t>INE721A07986</t>
  </si>
  <si>
    <t>INE261F09GG6</t>
  </si>
  <si>
    <t>INE261F09HM2</t>
  </si>
  <si>
    <t>Power Finance Corporation</t>
  </si>
  <si>
    <t>INE134E08EW2</t>
  </si>
  <si>
    <t>INE115A07CJ2</t>
  </si>
  <si>
    <t>INE001A07HD6</t>
  </si>
  <si>
    <t>INE514E08CD9</t>
  </si>
  <si>
    <t>INE166A09030</t>
  </si>
  <si>
    <t>INE001A07JB6</t>
  </si>
  <si>
    <t>INE752E07JP6</t>
  </si>
  <si>
    <t>Pramerica Dynamic Monthly Income Fund</t>
  </si>
  <si>
    <t>Asian Paints</t>
  </si>
  <si>
    <t>INE021A01018</t>
  </si>
  <si>
    <t>INE141A16IF4</t>
  </si>
  <si>
    <t>INE008A16NE8</t>
  </si>
  <si>
    <t>INE514E08AX1</t>
  </si>
  <si>
    <t>INE038A07266</t>
  </si>
  <si>
    <t>INE020B08807</t>
  </si>
  <si>
    <t>INE001A07JG5</t>
  </si>
  <si>
    <t>INE261F09GY9</t>
  </si>
  <si>
    <t>Pramerica Treasury Advantage Fund</t>
  </si>
  <si>
    <t>INE013A14KW1</t>
  </si>
  <si>
    <t>National Housing Bank</t>
  </si>
  <si>
    <t>INE557F08DY9</t>
  </si>
  <si>
    <t>Pramerica Credit Opportunities Fund</t>
  </si>
  <si>
    <t>CARE AA</t>
  </si>
  <si>
    <t>INE434A16DF4</t>
  </si>
  <si>
    <t>INE532F14JH2</t>
  </si>
  <si>
    <t>ICRA A1+(so)</t>
  </si>
  <si>
    <t>INE308L14209</t>
  </si>
  <si>
    <t>CRISIL AA-</t>
  </si>
  <si>
    <t>CENTRAL GOVERNMENT SECURITIES</t>
  </si>
  <si>
    <t>CARE AA-</t>
  </si>
  <si>
    <t>08.15% CGL 2022</t>
  </si>
  <si>
    <t>IN0020120013</t>
  </si>
  <si>
    <t>08.20% CGL 2025</t>
  </si>
  <si>
    <t>IN0020120047</t>
  </si>
  <si>
    <t>Shriram City Union Finance</t>
  </si>
  <si>
    <t>INE722A07398</t>
  </si>
  <si>
    <t>Religare Finvest</t>
  </si>
  <si>
    <t>INE958G07643</t>
  </si>
  <si>
    <t>INE522D07396</t>
  </si>
  <si>
    <t>INE261F09HB5</t>
  </si>
  <si>
    <t>Sundaram BNP Paribas Home Finance</t>
  </si>
  <si>
    <t>INE667F07AA4</t>
  </si>
  <si>
    <t>INE866I08139</t>
  </si>
  <si>
    <t>INE866I07230</t>
  </si>
  <si>
    <t>INE752E07FO7</t>
  </si>
  <si>
    <t>Muthoot Finance</t>
  </si>
  <si>
    <t>INE414G07068</t>
  </si>
  <si>
    <t>INE414G07084</t>
  </si>
  <si>
    <t>INE522D07321</t>
  </si>
  <si>
    <t>INE722A07224</t>
  </si>
  <si>
    <t>Pramerica Dynamic Bond Fund</t>
  </si>
  <si>
    <t>INE434A16BW3</t>
  </si>
  <si>
    <t>INE752E07JI1</t>
  </si>
  <si>
    <t>INE514E08BJ8</t>
  </si>
  <si>
    <t>Pramerica Short Term Floating Rate Fund</t>
  </si>
  <si>
    <t>INE095A16GU5</t>
  </si>
  <si>
    <t>The South Indian Bank</t>
  </si>
  <si>
    <t>INE683A16997</t>
  </si>
  <si>
    <t>ICICI Securities Primary Dealership</t>
  </si>
  <si>
    <t>INE849D14DG0</t>
  </si>
  <si>
    <t>Quantity</t>
  </si>
  <si>
    <t>**Thinly traded/Non traded securities and illiquid securities as defined in SEBI Regulations and Guidelines.</t>
  </si>
  <si>
    <t>Karvy Financial Services</t>
  </si>
  <si>
    <t>Notes:</t>
  </si>
  <si>
    <t xml:space="preserve">1.   Total Non Performing Assets provided for </t>
  </si>
  <si>
    <t>Nil</t>
  </si>
  <si>
    <t>2.   NAV at the beginning of the month</t>
  </si>
  <si>
    <t>3.   NAV at the end of the month</t>
  </si>
  <si>
    <t xml:space="preserve">             Growth Option - Normal Plan</t>
  </si>
  <si>
    <t xml:space="preserve">             Daily Dividend Option - Normal Plan</t>
  </si>
  <si>
    <t xml:space="preserve">             Weekly Dividend Option - Normal Plan</t>
  </si>
  <si>
    <t xml:space="preserve">             Fortnightly Dividend Option - Normal Plan</t>
  </si>
  <si>
    <t xml:space="preserve">             Monthly Dividend Option - Normal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</si>
  <si>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</si>
  <si>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</si>
  <si>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</si>
  <si>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</si>
  <si>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</si>
  <si>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</si>
  <si>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</si>
  <si>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</si>
  <si>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</si>
  <si>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</si>
  <si>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</si>
  <si>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</si>
  <si>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</si>
  <si>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Normal Plan</t>
  </si>
  <si>
    <t xml:space="preserve">             Weekly Dividend Option  - Normal Plan</t>
  </si>
  <si>
    <t xml:space="preserve">             Fortnightly Dividend Option  - Normal Plan</t>
  </si>
  <si>
    <t xml:space="preserve">             Monthly Dividend Option - Normal Plan </t>
  </si>
  <si>
    <t xml:space="preserve">             Daily Dividend Option  - Direct Plan</t>
  </si>
  <si>
    <t xml:space="preserve">             Weekly Dividend Option  - Direct Plan</t>
  </si>
  <si>
    <t xml:space="preserve">             Monthly Dividend Option - Direct Plan</t>
  </si>
  <si>
    <t>1.   Total Non Performing Assets provided for</t>
  </si>
  <si>
    <t xml:space="preserve">             Growth Option  - Normal Plan</t>
  </si>
  <si>
    <t xml:space="preserve">             Dividend Option - Normal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</si>
  <si>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</si>
  <si>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</si>
  <si>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</si>
  <si>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</si>
  <si>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</si>
  <si>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</si>
  <si>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</si>
  <si>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</si>
  <si>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</si>
  <si>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</si>
  <si>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</si>
  <si>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</si>
  <si>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</si>
  <si>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</si>
  <si>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</si>
  <si>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</si>
  <si>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</si>
  <si>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</si>
  <si>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</si>
  <si>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</si>
  <si>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</si>
  <si>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</si>
  <si>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</si>
  <si>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</si>
  <si>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Normal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</si>
  <si>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</si>
  <si>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</si>
  <si>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</si>
  <si>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Positions through Futures as on 31st January 2012</t>
  </si>
  <si>
    <t>For the month ended on 31st January 2012 - Hedging and Non-Hedging transactions through futures which have been squared off/expired</t>
  </si>
  <si>
    <t>Positions through Put Options as on 31st January 2012</t>
  </si>
  <si>
    <t>For the month ended on 31st January 2012 - Hedging and Non-Hedging transactions through options which have been squared off/expired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</si>
  <si>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</si>
  <si>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</si>
  <si>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</si>
  <si>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 - Normal Plan</t>
  </si>
  <si>
    <t>8.   Total Dividend (net) declared during the month - (Dividend Option - Weekly, Fortnightly, Monthly and Quarterly)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</si>
  <si>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</si>
  <si>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</si>
  <si>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</si>
  <si>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>8.   Total Dividend (net) declared during the one month - (Monthly Dividend Option)</t>
  </si>
  <si>
    <t>Monthly Dividend Option</t>
  </si>
  <si>
    <t>Daily Dividend Option</t>
  </si>
  <si>
    <t>Weekly Dividend Option</t>
  </si>
  <si>
    <t>Fortnightly Dividend Option</t>
  </si>
  <si>
    <t>8.   Total Dividend (net) declared during the month - (Dividend Option)</t>
  </si>
  <si>
    <t>Dividend Option</t>
  </si>
  <si>
    <t>8.   Total Dividend (net) declared during the month - (Dividend Option -Quarterly and Monthly)</t>
  </si>
  <si>
    <t>Monthly Dividend Option - Normal Plan</t>
  </si>
  <si>
    <t xml:space="preserve">             Weekly Dividend Option - Normal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</si>
  <si>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</si>
  <si>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</si>
  <si>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</si>
  <si>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</si>
  <si>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Fortnightly Dividend Option - Direct Plan</t>
  </si>
  <si>
    <t xml:space="preserve">            Dividend Option - Direct Plan</t>
  </si>
  <si>
    <t>Positions through Futures as on 28th February 2013</t>
  </si>
  <si>
    <t>For the month ended on 28th February 2013 - Hedging and Non-Hedging transactions through futures which have been squared off/expired</t>
  </si>
  <si>
    <t>Positions through Put Options as on 28th February 2013</t>
  </si>
  <si>
    <t>For the month ended on 28th February 2013 - Hedging and Non-Hedging transactions through options which have been squared off/expired</t>
  </si>
  <si>
    <t>Daily Dividend Option - Direct Plan</t>
  </si>
  <si>
    <t>25 days</t>
  </si>
  <si>
    <t>116 days</t>
  </si>
  <si>
    <t>823 days</t>
  </si>
  <si>
    <t>4.26 Years</t>
  </si>
  <si>
    <t>297 days</t>
  </si>
  <si>
    <t>733 days</t>
  </si>
  <si>
    <t>7.31 Years</t>
  </si>
  <si>
    <t>30 days</t>
  </si>
  <si>
    <t>PEF</t>
  </si>
  <si>
    <t>CALL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</si>
</sst>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#,##0.000000"/>
    <numFmt numFmtId="170" formatCode="0.000%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b/>
      <sz val="10"/>
      <color indexed="62"/>
      <name val="Tahoma"/>
      <family val="2"/>
    </font>
    <font>
      <b/>
      <sz val="10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39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9" fontId="4" fillId="0" borderId="0" xfId="58" applyFont="1" applyBorder="1">
      <alignment/>
      <protection/>
    </xf>
    <xf numFmtId="168" fontId="4" fillId="0" borderId="0" xfId="0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0" fontId="8" fillId="0" borderId="0" xfId="61" applyNumberFormat="1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4" borderId="10" xfId="53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>
      <alignment/>
    </xf>
    <xf numFmtId="14" fontId="11" fillId="0" borderId="10" xfId="0" applyNumberFormat="1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10" fontId="8" fillId="0" borderId="10" xfId="61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165" fontId="9" fillId="34" borderId="10" xfId="43" applyNumberFormat="1" applyFont="1" applyFill="1" applyBorder="1" applyAlignment="1">
      <alignment horizontal="center" vertical="top" wrapText="1"/>
    </xf>
    <xf numFmtId="39" fontId="9" fillId="34" borderId="10" xfId="43" applyNumberFormat="1" applyFont="1" applyFill="1" applyBorder="1" applyAlignment="1">
      <alignment horizontal="center" vertical="top" wrapText="1"/>
    </xf>
    <xf numFmtId="10" fontId="9" fillId="34" borderId="10" xfId="61" applyNumberFormat="1" applyFont="1" applyFill="1" applyBorder="1" applyAlignment="1">
      <alignment horizontal="center" vertical="top" wrapText="1"/>
    </xf>
    <xf numFmtId="166" fontId="9" fillId="34" borderId="11" xfId="43" applyNumberFormat="1" applyFont="1" applyFill="1" applyBorder="1" applyAlignment="1">
      <alignment horizontal="center" vertical="top" wrapText="1"/>
    </xf>
    <xf numFmtId="43" fontId="9" fillId="0" borderId="0" xfId="43" applyFont="1" applyFill="1" applyBorder="1" applyAlignment="1">
      <alignment horizontal="center" vertical="top" wrapText="1"/>
    </xf>
    <xf numFmtId="39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8" fillId="0" borderId="0" xfId="43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10" fontId="14" fillId="0" borderId="0" xfId="61" applyNumberFormat="1" applyFont="1" applyBorder="1" applyAlignment="1">
      <alignment horizontal="left" vertical="top"/>
    </xf>
    <xf numFmtId="0" fontId="8" fillId="36" borderId="0" xfId="0" applyFont="1" applyFill="1" applyAlignment="1">
      <alignment/>
    </xf>
    <xf numFmtId="0" fontId="14" fillId="37" borderId="0" xfId="0" applyFont="1" applyFill="1" applyAlignment="1">
      <alignment/>
    </xf>
    <xf numFmtId="39" fontId="14" fillId="37" borderId="0" xfId="0" applyNumberFormat="1" applyFont="1" applyFill="1" applyAlignment="1">
      <alignment/>
    </xf>
    <xf numFmtId="10" fontId="14" fillId="37" borderId="0" xfId="0" applyNumberFormat="1" applyFont="1" applyFill="1" applyAlignment="1">
      <alignment/>
    </xf>
    <xf numFmtId="166" fontId="14" fillId="37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9" fillId="34" borderId="0" xfId="0" applyFont="1" applyFill="1" applyAlignment="1">
      <alignment/>
    </xf>
    <xf numFmtId="39" fontId="9" fillId="34" borderId="0" xfId="0" applyNumberFormat="1" applyFont="1" applyFill="1" applyAlignment="1">
      <alignment/>
    </xf>
    <xf numFmtId="10" fontId="9" fillId="34" borderId="0" xfId="0" applyNumberFormat="1" applyFont="1" applyFill="1" applyAlignment="1">
      <alignment/>
    </xf>
    <xf numFmtId="166" fontId="9" fillId="34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0" borderId="0" xfId="0" applyFont="1" applyBorder="1" applyAlignment="1">
      <alignment/>
    </xf>
    <xf numFmtId="168" fontId="8" fillId="33" borderId="0" xfId="0" applyNumberFormat="1" applyFont="1" applyFill="1" applyBorder="1" applyAlignment="1">
      <alignment horizontal="right"/>
    </xf>
    <xf numFmtId="43" fontId="8" fillId="0" borderId="0" xfId="43" applyFont="1" applyBorder="1" applyAlignment="1">
      <alignment/>
    </xf>
    <xf numFmtId="170" fontId="8" fillId="0" borderId="0" xfId="61" applyNumberFormat="1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39" fontId="8" fillId="0" borderId="0" xfId="58" applyFont="1" applyBorder="1">
      <alignment/>
      <protection/>
    </xf>
    <xf numFmtId="2" fontId="8" fillId="0" borderId="0" xfId="0" applyNumberFormat="1" applyFont="1" applyFill="1" applyBorder="1" applyAlignment="1">
      <alignment/>
    </xf>
    <xf numFmtId="43" fontId="8" fillId="0" borderId="0" xfId="43" applyFont="1" applyFill="1" applyBorder="1" applyAlignment="1">
      <alignment/>
    </xf>
    <xf numFmtId="170" fontId="8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39" fontId="8" fillId="0" borderId="0" xfId="58" applyFont="1" applyFill="1" applyBorder="1">
      <alignment/>
      <protection/>
    </xf>
    <xf numFmtId="39" fontId="8" fillId="0" borderId="0" xfId="58" applyFont="1" applyFill="1" applyBorder="1" applyAlignment="1">
      <alignment horizontal="right"/>
      <protection/>
    </xf>
    <xf numFmtId="0" fontId="8" fillId="0" borderId="0" xfId="15" applyFont="1" applyFill="1" applyBorder="1">
      <alignment/>
      <protection/>
    </xf>
    <xf numFmtId="0" fontId="12" fillId="0" borderId="0" xfId="0" applyFont="1" applyFill="1" applyBorder="1" applyAlignment="1">
      <alignment vertical="top"/>
    </xf>
    <xf numFmtId="10" fontId="8" fillId="0" borderId="0" xfId="61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10" fontId="8" fillId="0" borderId="0" xfId="61" applyNumberFormat="1" applyFont="1" applyBorder="1" applyAlignment="1">
      <alignment/>
    </xf>
    <xf numFmtId="10" fontId="8" fillId="40" borderId="0" xfId="6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8" fillId="4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39" fontId="8" fillId="0" borderId="0" xfId="58" applyFont="1" applyBorder="1" applyAlignment="1">
      <alignment horizontal="left"/>
      <protection/>
    </xf>
    <xf numFmtId="0" fontId="8" fillId="33" borderId="0" xfId="0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3" fontId="15" fillId="0" borderId="0" xfId="43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43" fontId="16" fillId="0" borderId="0" xfId="43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</cellXfs>
  <cellStyles count="51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Unaudited Half Yrly - MSIM Cop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78">
      <selection activeCell="G121" sqref="G121"/>
    </sheetView>
  </sheetViews>
  <sheetFormatPr defaultColWidth="9.140625" defaultRowHeight="12.75"/>
  <cols>
    <col min="1" max="1" width="7.57421875" style="18" customWidth="1"/>
    <col min="2" max="2" width="16.00390625" style="18" customWidth="1"/>
    <col min="3" max="3" width="59.421875" style="18" customWidth="1"/>
    <col min="4" max="5" width="15.57421875" style="18" customWidth="1"/>
    <col min="6" max="6" width="23.57421875" style="18" customWidth="1"/>
    <col min="7" max="7" width="15.140625" style="18" customWidth="1"/>
    <col min="8" max="8" width="13.00390625" style="18" customWidth="1"/>
    <col min="9" max="9" width="14.57421875" style="20" customWidth="1"/>
    <col min="10" max="10" width="17.421875" style="18" hidden="1" customWidth="1"/>
    <col min="11" max="11" width="9.140625" style="19" hidden="1" customWidth="1"/>
    <col min="12" max="12" width="15.8515625" style="20" customWidth="1"/>
    <col min="13" max="16384" width="9.140625" style="18" customWidth="1"/>
  </cols>
  <sheetData>
    <row r="1" spans="1:8" ht="18">
      <c r="A1" s="23"/>
      <c r="B1" s="23"/>
      <c r="C1" s="102" t="s">
        <v>0</v>
      </c>
      <c r="D1" s="102"/>
      <c r="E1" s="102"/>
      <c r="F1" s="102"/>
      <c r="G1" s="102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12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  <c r="L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14</v>
      </c>
      <c r="C9" s="18" t="s">
        <v>12</v>
      </c>
      <c r="D9" s="18" t="s">
        <v>13</v>
      </c>
      <c r="E9" s="43">
        <v>500000000</v>
      </c>
      <c r="F9" s="39">
        <v>4985.07</v>
      </c>
      <c r="G9" s="40">
        <v>0.030899999999999997</v>
      </c>
      <c r="H9" s="41">
        <v>41348</v>
      </c>
    </row>
    <row r="10" spans="1:11" ht="12.75" customHeight="1">
      <c r="A10" s="18">
        <v>2</v>
      </c>
      <c r="B10" s="18" t="s">
        <v>17</v>
      </c>
      <c r="C10" s="18" t="s">
        <v>12</v>
      </c>
      <c r="D10" s="18" t="s">
        <v>13</v>
      </c>
      <c r="E10" s="43">
        <v>500000000</v>
      </c>
      <c r="F10" s="39">
        <v>4958.945</v>
      </c>
      <c r="G10" s="40">
        <v>0.030699999999999998</v>
      </c>
      <c r="H10" s="41">
        <v>41369</v>
      </c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19</v>
      </c>
      <c r="C11" s="18" t="s">
        <v>18</v>
      </c>
      <c r="D11" s="18" t="s">
        <v>13</v>
      </c>
      <c r="E11" s="43">
        <v>500000000</v>
      </c>
      <c r="F11" s="39">
        <v>4943.84</v>
      </c>
      <c r="G11" s="40">
        <v>0.030600000000000002</v>
      </c>
      <c r="H11" s="41">
        <v>41381</v>
      </c>
      <c r="J11" s="40" t="s">
        <v>13</v>
      </c>
      <c r="K11" s="19">
        <v>0.5283</v>
      </c>
    </row>
    <row r="12" spans="1:11" ht="12.75" customHeight="1">
      <c r="A12" s="18">
        <v>4</v>
      </c>
      <c r="B12" s="18" t="s">
        <v>22</v>
      </c>
      <c r="C12" s="18" t="s">
        <v>20</v>
      </c>
      <c r="D12" s="18" t="s">
        <v>13</v>
      </c>
      <c r="E12" s="43">
        <v>400000000</v>
      </c>
      <c r="F12" s="39">
        <v>3968.992</v>
      </c>
      <c r="G12" s="40">
        <v>0.0246</v>
      </c>
      <c r="H12" s="41">
        <v>41367</v>
      </c>
      <c r="J12" s="40" t="s">
        <v>21</v>
      </c>
      <c r="K12" s="19">
        <v>0.225</v>
      </c>
    </row>
    <row r="13" spans="1:11" ht="12.75" customHeight="1">
      <c r="A13" s="18">
        <v>5</v>
      </c>
      <c r="B13" s="18" t="s">
        <v>25</v>
      </c>
      <c r="C13" s="18" t="s">
        <v>23</v>
      </c>
      <c r="D13" s="18" t="s">
        <v>13</v>
      </c>
      <c r="E13" s="43">
        <v>350000000</v>
      </c>
      <c r="F13" s="39">
        <v>3489.934</v>
      </c>
      <c r="G13" s="40">
        <v>0.0216</v>
      </c>
      <c r="H13" s="41">
        <v>41347</v>
      </c>
      <c r="J13" s="40" t="s">
        <v>24</v>
      </c>
      <c r="K13" s="19">
        <v>0.0983</v>
      </c>
    </row>
    <row r="14" spans="1:11" ht="12.75" customHeight="1">
      <c r="A14" s="18">
        <v>6</v>
      </c>
      <c r="B14" s="18" t="s">
        <v>28</v>
      </c>
      <c r="C14" s="18" t="s">
        <v>26</v>
      </c>
      <c r="D14" s="18" t="s">
        <v>13</v>
      </c>
      <c r="E14" s="43">
        <v>250000000</v>
      </c>
      <c r="F14" s="39">
        <v>2498.3475</v>
      </c>
      <c r="G14" s="40">
        <v>0.0155</v>
      </c>
      <c r="H14" s="41">
        <v>41337</v>
      </c>
      <c r="J14" s="40" t="s">
        <v>27</v>
      </c>
      <c r="K14" s="19">
        <v>0.0216</v>
      </c>
    </row>
    <row r="15" spans="1:11" ht="12.75" customHeight="1">
      <c r="A15" s="18">
        <v>7</v>
      </c>
      <c r="B15" s="18" t="s">
        <v>31</v>
      </c>
      <c r="C15" s="18" t="s">
        <v>29</v>
      </c>
      <c r="D15" s="18" t="s">
        <v>13</v>
      </c>
      <c r="E15" s="43">
        <v>250000000</v>
      </c>
      <c r="F15" s="39">
        <v>2490.8</v>
      </c>
      <c r="G15" s="40">
        <v>0.0154</v>
      </c>
      <c r="H15" s="41">
        <v>41351</v>
      </c>
      <c r="J15" s="40" t="s">
        <v>30</v>
      </c>
      <c r="K15" s="19">
        <v>0.0182</v>
      </c>
    </row>
    <row r="16" spans="1:11" ht="12.75" customHeight="1">
      <c r="A16" s="18">
        <v>8</v>
      </c>
      <c r="B16" s="18" t="s">
        <v>34</v>
      </c>
      <c r="C16" s="18" t="s">
        <v>32</v>
      </c>
      <c r="D16" s="18" t="s">
        <v>13</v>
      </c>
      <c r="E16" s="43">
        <v>250000000</v>
      </c>
      <c r="F16" s="39">
        <v>2486.79</v>
      </c>
      <c r="G16" s="40">
        <v>0.0154</v>
      </c>
      <c r="H16" s="41">
        <v>41358</v>
      </c>
      <c r="J16" s="40" t="s">
        <v>33</v>
      </c>
      <c r="K16" s="19">
        <v>0.10859999999999999</v>
      </c>
    </row>
    <row r="17" spans="1:10" ht="12.75" customHeight="1">
      <c r="A17" s="18">
        <v>9</v>
      </c>
      <c r="B17" s="18" t="s">
        <v>35</v>
      </c>
      <c r="C17" s="18" t="s">
        <v>29</v>
      </c>
      <c r="D17" s="18" t="s">
        <v>21</v>
      </c>
      <c r="E17" s="43">
        <v>250000000</v>
      </c>
      <c r="F17" s="39">
        <v>2486.675</v>
      </c>
      <c r="G17" s="40">
        <v>0.0154</v>
      </c>
      <c r="H17" s="41">
        <v>41359</v>
      </c>
      <c r="J17" s="40"/>
    </row>
    <row r="18" spans="1:8" ht="12.75" customHeight="1">
      <c r="A18" s="18">
        <v>10</v>
      </c>
      <c r="B18" s="18" t="s">
        <v>37</v>
      </c>
      <c r="C18" s="18" t="s">
        <v>36</v>
      </c>
      <c r="D18" s="18" t="s">
        <v>13</v>
      </c>
      <c r="E18" s="43">
        <v>250000000</v>
      </c>
      <c r="F18" s="39">
        <v>2485.6175</v>
      </c>
      <c r="G18" s="40">
        <v>0.0154</v>
      </c>
      <c r="H18" s="41">
        <v>41361</v>
      </c>
    </row>
    <row r="19" spans="1:8" ht="12.75" customHeight="1">
      <c r="A19" s="18">
        <v>11</v>
      </c>
      <c r="B19" s="18" t="s">
        <v>39</v>
      </c>
      <c r="C19" s="18" t="s">
        <v>38</v>
      </c>
      <c r="D19" s="18" t="s">
        <v>21</v>
      </c>
      <c r="E19" s="43">
        <v>250000000</v>
      </c>
      <c r="F19" s="39">
        <v>2480.04</v>
      </c>
      <c r="G19" s="40">
        <v>0.0154</v>
      </c>
      <c r="H19" s="41">
        <v>41366</v>
      </c>
    </row>
    <row r="20" spans="1:8" ht="12.75" customHeight="1">
      <c r="A20" s="18">
        <v>12</v>
      </c>
      <c r="B20" s="18" t="s">
        <v>41</v>
      </c>
      <c r="C20" s="18" t="s">
        <v>40</v>
      </c>
      <c r="D20" s="18" t="s">
        <v>13</v>
      </c>
      <c r="E20" s="43">
        <v>250000000</v>
      </c>
      <c r="F20" s="39">
        <v>2477.3975</v>
      </c>
      <c r="G20" s="40">
        <v>0.0154</v>
      </c>
      <c r="H20" s="41">
        <v>41372</v>
      </c>
    </row>
    <row r="21" spans="1:8" ht="12.75" customHeight="1">
      <c r="A21" s="18">
        <v>13</v>
      </c>
      <c r="B21" s="18" t="s">
        <v>42</v>
      </c>
      <c r="C21" s="18" t="s">
        <v>20</v>
      </c>
      <c r="D21" s="18" t="s">
        <v>13</v>
      </c>
      <c r="E21" s="43">
        <v>250000000</v>
      </c>
      <c r="F21" s="39">
        <v>2476.235</v>
      </c>
      <c r="G21" s="40">
        <v>0.015300000000000001</v>
      </c>
      <c r="H21" s="41">
        <v>41374</v>
      </c>
    </row>
    <row r="22" spans="1:8" ht="12.75" customHeight="1">
      <c r="A22" s="18">
        <v>14</v>
      </c>
      <c r="B22" s="18" t="s">
        <v>44</v>
      </c>
      <c r="C22" s="18" t="s">
        <v>43</v>
      </c>
      <c r="D22" s="18" t="s">
        <v>13</v>
      </c>
      <c r="E22" s="43">
        <v>250000000</v>
      </c>
      <c r="F22" s="39">
        <v>2472.0575</v>
      </c>
      <c r="G22" s="40">
        <v>0.015300000000000001</v>
      </c>
      <c r="H22" s="41">
        <v>41380</v>
      </c>
    </row>
    <row r="23" spans="1:8" ht="12.75" customHeight="1">
      <c r="A23" s="18">
        <v>15</v>
      </c>
      <c r="B23" s="18" t="s">
        <v>45</v>
      </c>
      <c r="C23" s="18" t="s">
        <v>20</v>
      </c>
      <c r="D23" s="18" t="s">
        <v>13</v>
      </c>
      <c r="E23" s="43">
        <v>150000000</v>
      </c>
      <c r="F23" s="39">
        <v>1494.048</v>
      </c>
      <c r="G23" s="40">
        <v>0.009300000000000001</v>
      </c>
      <c r="H23" s="41">
        <v>41352</v>
      </c>
    </row>
    <row r="24" spans="1:8" ht="12.75" customHeight="1">
      <c r="A24" s="18">
        <v>16</v>
      </c>
      <c r="B24" s="18" t="s">
        <v>47</v>
      </c>
      <c r="C24" s="18" t="s">
        <v>46</v>
      </c>
      <c r="D24" s="18" t="s">
        <v>13</v>
      </c>
      <c r="E24" s="43">
        <v>150000000</v>
      </c>
      <c r="F24" s="39">
        <v>1493.946</v>
      </c>
      <c r="G24" s="40">
        <v>0.009300000000000001</v>
      </c>
      <c r="H24" s="41">
        <v>41353</v>
      </c>
    </row>
    <row r="25" spans="1:8" ht="12.75" customHeight="1">
      <c r="A25" s="18">
        <v>17</v>
      </c>
      <c r="B25" s="18" t="s">
        <v>49</v>
      </c>
      <c r="C25" s="18" t="s">
        <v>48</v>
      </c>
      <c r="D25" s="18" t="s">
        <v>13</v>
      </c>
      <c r="E25" s="43">
        <v>150000000</v>
      </c>
      <c r="F25" s="39">
        <v>1492.3095</v>
      </c>
      <c r="G25" s="40">
        <v>0.0092</v>
      </c>
      <c r="H25" s="41">
        <v>41358</v>
      </c>
    </row>
    <row r="26" spans="1:8" ht="12.75" customHeight="1">
      <c r="A26" s="18">
        <v>18</v>
      </c>
      <c r="B26" s="18" t="s">
        <v>50</v>
      </c>
      <c r="C26" s="18" t="s">
        <v>46</v>
      </c>
      <c r="D26" s="18" t="s">
        <v>13</v>
      </c>
      <c r="E26" s="43">
        <v>150000000</v>
      </c>
      <c r="F26" s="39">
        <v>1488.24</v>
      </c>
      <c r="G26" s="40">
        <v>0.0092</v>
      </c>
      <c r="H26" s="41">
        <v>41367</v>
      </c>
    </row>
    <row r="27" spans="1:8" ht="12.75" customHeight="1">
      <c r="A27" s="18">
        <v>19</v>
      </c>
      <c r="B27" s="18" t="s">
        <v>52</v>
      </c>
      <c r="C27" s="18" t="s">
        <v>51</v>
      </c>
      <c r="D27" s="18" t="s">
        <v>24</v>
      </c>
      <c r="E27" s="43">
        <v>100000000</v>
      </c>
      <c r="F27" s="39">
        <v>994.68</v>
      </c>
      <c r="G27" s="40">
        <v>0.0062</v>
      </c>
      <c r="H27" s="41">
        <v>41359</v>
      </c>
    </row>
    <row r="28" spans="1:8" ht="12.75" customHeight="1">
      <c r="A28" s="18">
        <v>20</v>
      </c>
      <c r="B28" s="18" t="s">
        <v>54</v>
      </c>
      <c r="C28" s="18" t="s">
        <v>53</v>
      </c>
      <c r="D28" s="18" t="s">
        <v>24</v>
      </c>
      <c r="E28" s="43">
        <v>100000000</v>
      </c>
      <c r="F28" s="39">
        <v>992.006</v>
      </c>
      <c r="G28" s="40">
        <v>0.0060999999999999995</v>
      </c>
      <c r="H28" s="41">
        <v>41368</v>
      </c>
    </row>
    <row r="29" spans="1:8" ht="12.75" customHeight="1">
      <c r="A29" s="18">
        <v>21</v>
      </c>
      <c r="B29" s="18" t="s">
        <v>56</v>
      </c>
      <c r="C29" s="18" t="s">
        <v>55</v>
      </c>
      <c r="D29" s="18" t="s">
        <v>13</v>
      </c>
      <c r="E29" s="43">
        <v>100000000</v>
      </c>
      <c r="F29" s="39">
        <v>990.289</v>
      </c>
      <c r="G29" s="40">
        <v>0.0060999999999999995</v>
      </c>
      <c r="H29" s="41">
        <v>41376</v>
      </c>
    </row>
    <row r="30" spans="1:8" ht="12.75" customHeight="1">
      <c r="A30" s="18">
        <v>22</v>
      </c>
      <c r="B30" s="18" t="s">
        <v>58</v>
      </c>
      <c r="C30" s="18" t="s">
        <v>57</v>
      </c>
      <c r="D30" s="18" t="s">
        <v>13</v>
      </c>
      <c r="E30" s="43">
        <v>80000000</v>
      </c>
      <c r="F30" s="39">
        <v>797.9416</v>
      </c>
      <c r="G30" s="40">
        <v>0.0049</v>
      </c>
      <c r="H30" s="41">
        <v>41346</v>
      </c>
    </row>
    <row r="31" spans="1:8" ht="12.75" customHeight="1">
      <c r="A31" s="18">
        <v>23</v>
      </c>
      <c r="B31" s="18" t="s">
        <v>60</v>
      </c>
      <c r="C31" s="18" t="s">
        <v>59</v>
      </c>
      <c r="D31" s="18" t="s">
        <v>13</v>
      </c>
      <c r="E31" s="43">
        <v>50000000</v>
      </c>
      <c r="F31" s="39">
        <v>498.4945</v>
      </c>
      <c r="G31" s="40">
        <v>0.0031</v>
      </c>
      <c r="H31" s="41">
        <v>41348</v>
      </c>
    </row>
    <row r="32" spans="1:8" ht="12.75" customHeight="1">
      <c r="A32" s="18">
        <v>24</v>
      </c>
      <c r="B32" s="18" t="s">
        <v>62</v>
      </c>
      <c r="C32" s="18" t="s">
        <v>61</v>
      </c>
      <c r="D32" s="18" t="s">
        <v>24</v>
      </c>
      <c r="E32" s="43">
        <v>50000000</v>
      </c>
      <c r="F32" s="39">
        <v>492.9105</v>
      </c>
      <c r="G32" s="40">
        <v>0.0031</v>
      </c>
      <c r="H32" s="41">
        <v>41393</v>
      </c>
    </row>
    <row r="33" spans="1:9" ht="12.75" customHeight="1">
      <c r="A33" s="46"/>
      <c r="B33" s="46"/>
      <c r="C33" s="47" t="s">
        <v>63</v>
      </c>
      <c r="D33" s="47"/>
      <c r="E33" s="47"/>
      <c r="F33" s="48">
        <f>SUM(F9:F32)</f>
        <v>55435.6061</v>
      </c>
      <c r="G33" s="49">
        <f>SUM(G9:G32)</f>
        <v>0.3433999999999998</v>
      </c>
      <c r="H33" s="50"/>
      <c r="I33" s="51"/>
    </row>
    <row r="34" spans="6:8" ht="12.75" customHeight="1">
      <c r="F34" s="39"/>
      <c r="G34" s="40"/>
      <c r="H34" s="41"/>
    </row>
    <row r="35" spans="3:8" ht="12.75" customHeight="1">
      <c r="C35" s="42" t="s">
        <v>64</v>
      </c>
      <c r="F35" s="39"/>
      <c r="G35" s="40"/>
      <c r="H35" s="41"/>
    </row>
    <row r="36" spans="1:8" ht="12.75" customHeight="1">
      <c r="A36" s="18">
        <v>25</v>
      </c>
      <c r="B36" s="18" t="s">
        <v>66</v>
      </c>
      <c r="C36" s="18" t="s">
        <v>65</v>
      </c>
      <c r="D36" s="18" t="s">
        <v>21</v>
      </c>
      <c r="E36" s="43">
        <v>700000000</v>
      </c>
      <c r="F36" s="39">
        <v>6962.389</v>
      </c>
      <c r="G36" s="40">
        <v>0.0432</v>
      </c>
      <c r="H36" s="41">
        <v>41359</v>
      </c>
    </row>
    <row r="37" spans="1:8" ht="12.75" customHeight="1">
      <c r="A37" s="18">
        <v>26</v>
      </c>
      <c r="B37" s="18" t="s">
        <v>68</v>
      </c>
      <c r="C37" s="18" t="s">
        <v>67</v>
      </c>
      <c r="D37" s="18" t="s">
        <v>13</v>
      </c>
      <c r="E37" s="43">
        <v>500000000</v>
      </c>
      <c r="F37" s="39">
        <v>4970.04</v>
      </c>
      <c r="G37" s="40">
        <v>0.0308</v>
      </c>
      <c r="H37" s="41">
        <v>41361</v>
      </c>
    </row>
    <row r="38" spans="1:8" ht="12.75" customHeight="1">
      <c r="A38" s="18">
        <v>27</v>
      </c>
      <c r="B38" s="18" t="s">
        <v>70</v>
      </c>
      <c r="C38" s="18" t="s">
        <v>69</v>
      </c>
      <c r="D38" s="18" t="s">
        <v>21</v>
      </c>
      <c r="E38" s="43">
        <v>350000000</v>
      </c>
      <c r="F38" s="39">
        <v>3479.399</v>
      </c>
      <c r="G38" s="40">
        <v>0.0216</v>
      </c>
      <c r="H38" s="41">
        <v>41359</v>
      </c>
    </row>
    <row r="39" spans="1:8" ht="12.75" customHeight="1">
      <c r="A39" s="18">
        <v>28</v>
      </c>
      <c r="B39" s="18" t="s">
        <v>72</v>
      </c>
      <c r="C39" s="18" t="s">
        <v>71</v>
      </c>
      <c r="D39" s="18" t="s">
        <v>13</v>
      </c>
      <c r="E39" s="43">
        <v>300000000</v>
      </c>
      <c r="F39" s="39">
        <v>2998.029</v>
      </c>
      <c r="G39" s="40">
        <v>0.018600000000000002</v>
      </c>
      <c r="H39" s="41">
        <v>41337</v>
      </c>
    </row>
    <row r="40" spans="1:8" ht="12.75" customHeight="1">
      <c r="A40" s="18">
        <v>29</v>
      </c>
      <c r="B40" s="18" t="s">
        <v>74</v>
      </c>
      <c r="C40" s="18" t="s">
        <v>73</v>
      </c>
      <c r="D40" s="18" t="s">
        <v>24</v>
      </c>
      <c r="E40" s="43">
        <v>300000000</v>
      </c>
      <c r="F40" s="39">
        <v>2992.083</v>
      </c>
      <c r="G40" s="40">
        <v>0.018500000000000003</v>
      </c>
      <c r="H40" s="41">
        <v>41346</v>
      </c>
    </row>
    <row r="41" spans="1:8" ht="12.75" customHeight="1">
      <c r="A41" s="18">
        <v>30</v>
      </c>
      <c r="B41" s="18" t="s">
        <v>76</v>
      </c>
      <c r="C41" s="18" t="s">
        <v>75</v>
      </c>
      <c r="D41" s="18" t="s">
        <v>13</v>
      </c>
      <c r="E41" s="43">
        <v>300000000</v>
      </c>
      <c r="F41" s="39">
        <v>2982.744</v>
      </c>
      <c r="G41" s="40">
        <v>0.018500000000000003</v>
      </c>
      <c r="H41" s="41">
        <v>41359</v>
      </c>
    </row>
    <row r="42" spans="1:8" ht="12.75" customHeight="1">
      <c r="A42" s="18">
        <v>31</v>
      </c>
      <c r="B42" s="18" t="s">
        <v>78</v>
      </c>
      <c r="C42" s="18" t="s">
        <v>77</v>
      </c>
      <c r="D42" s="18" t="s">
        <v>21</v>
      </c>
      <c r="E42" s="43">
        <v>300000000</v>
      </c>
      <c r="F42" s="39">
        <v>2981.961</v>
      </c>
      <c r="G42" s="40">
        <v>0.018500000000000003</v>
      </c>
      <c r="H42" s="41">
        <v>41361</v>
      </c>
    </row>
    <row r="43" spans="1:8" ht="12.75" customHeight="1">
      <c r="A43" s="18">
        <v>32</v>
      </c>
      <c r="B43" s="18" t="s">
        <v>80</v>
      </c>
      <c r="C43" s="18" t="s">
        <v>79</v>
      </c>
      <c r="D43" s="18" t="s">
        <v>13</v>
      </c>
      <c r="E43" s="43">
        <v>250000000</v>
      </c>
      <c r="F43" s="39">
        <v>2500</v>
      </c>
      <c r="G43" s="40">
        <v>0.0155</v>
      </c>
      <c r="H43" s="41">
        <v>41334</v>
      </c>
    </row>
    <row r="44" spans="1:8" ht="12.75" customHeight="1">
      <c r="A44" s="18">
        <v>33</v>
      </c>
      <c r="B44" s="18" t="s">
        <v>81</v>
      </c>
      <c r="C44" s="18" t="s">
        <v>71</v>
      </c>
      <c r="D44" s="18" t="s">
        <v>21</v>
      </c>
      <c r="E44" s="43">
        <v>250000000</v>
      </c>
      <c r="F44" s="39">
        <v>2492.3925</v>
      </c>
      <c r="G44" s="40">
        <v>0.0154</v>
      </c>
      <c r="H44" s="41">
        <v>41348</v>
      </c>
    </row>
    <row r="45" spans="1:8" ht="12.75" customHeight="1">
      <c r="A45" s="18">
        <v>34</v>
      </c>
      <c r="B45" s="18" t="s">
        <v>83</v>
      </c>
      <c r="C45" s="18" t="s">
        <v>82</v>
      </c>
      <c r="D45" s="18" t="s">
        <v>21</v>
      </c>
      <c r="E45" s="43">
        <v>250000000</v>
      </c>
      <c r="F45" s="39">
        <v>2490.7275</v>
      </c>
      <c r="G45" s="40">
        <v>0.0154</v>
      </c>
      <c r="H45" s="41">
        <v>41351</v>
      </c>
    </row>
    <row r="46" spans="1:8" ht="12.75" customHeight="1">
      <c r="A46" s="18">
        <v>35</v>
      </c>
      <c r="B46" s="18" t="s">
        <v>84</v>
      </c>
      <c r="C46" s="18" t="s">
        <v>71</v>
      </c>
      <c r="D46" s="18" t="s">
        <v>13</v>
      </c>
      <c r="E46" s="43">
        <v>250000000</v>
      </c>
      <c r="F46" s="39">
        <v>2486.8425</v>
      </c>
      <c r="G46" s="40">
        <v>0.0154</v>
      </c>
      <c r="H46" s="41">
        <v>41358</v>
      </c>
    </row>
    <row r="47" spans="1:8" ht="12.75" customHeight="1">
      <c r="A47" s="18">
        <v>36</v>
      </c>
      <c r="B47" s="18" t="s">
        <v>86</v>
      </c>
      <c r="C47" s="18" t="s">
        <v>85</v>
      </c>
      <c r="D47" s="18" t="s">
        <v>13</v>
      </c>
      <c r="E47" s="43">
        <v>250000000</v>
      </c>
      <c r="F47" s="39">
        <v>2486.0475</v>
      </c>
      <c r="G47" s="40">
        <v>0.0154</v>
      </c>
      <c r="H47" s="41">
        <v>41359</v>
      </c>
    </row>
    <row r="48" spans="1:8" ht="12.75" customHeight="1">
      <c r="A48" s="18">
        <v>37</v>
      </c>
      <c r="B48" s="18" t="s">
        <v>88</v>
      </c>
      <c r="C48" s="18" t="s">
        <v>87</v>
      </c>
      <c r="D48" s="18" t="s">
        <v>24</v>
      </c>
      <c r="E48" s="43">
        <v>250000000</v>
      </c>
      <c r="F48" s="39">
        <v>2485.905</v>
      </c>
      <c r="G48" s="40">
        <v>0.0154</v>
      </c>
      <c r="H48" s="41">
        <v>41358</v>
      </c>
    </row>
    <row r="49" spans="1:8" ht="12.75" customHeight="1">
      <c r="A49" s="18">
        <v>38</v>
      </c>
      <c r="B49" s="18" t="s">
        <v>90</v>
      </c>
      <c r="C49" s="18" t="s">
        <v>89</v>
      </c>
      <c r="D49" s="18" t="s">
        <v>21</v>
      </c>
      <c r="E49" s="43">
        <v>250000000</v>
      </c>
      <c r="F49" s="39">
        <v>2485.17</v>
      </c>
      <c r="G49" s="40">
        <v>0.0154</v>
      </c>
      <c r="H49" s="41">
        <v>41359</v>
      </c>
    </row>
    <row r="50" spans="1:8" ht="12.75" customHeight="1">
      <c r="A50" s="18">
        <v>39</v>
      </c>
      <c r="B50" s="18" t="s">
        <v>92</v>
      </c>
      <c r="C50" s="18" t="s">
        <v>91</v>
      </c>
      <c r="D50" s="18" t="s">
        <v>24</v>
      </c>
      <c r="E50" s="43">
        <v>250000000</v>
      </c>
      <c r="F50" s="39">
        <v>2484.9775</v>
      </c>
      <c r="G50" s="40">
        <v>0.0154</v>
      </c>
      <c r="H50" s="41">
        <v>41359</v>
      </c>
    </row>
    <row r="51" spans="1:8" ht="12.75" customHeight="1">
      <c r="A51" s="18">
        <v>40</v>
      </c>
      <c r="B51" s="18" t="s">
        <v>94</v>
      </c>
      <c r="C51" s="18" t="s">
        <v>93</v>
      </c>
      <c r="D51" s="18" t="s">
        <v>13</v>
      </c>
      <c r="E51" s="43">
        <v>250000000</v>
      </c>
      <c r="F51" s="39">
        <v>2484.92</v>
      </c>
      <c r="G51" s="40">
        <v>0.0154</v>
      </c>
      <c r="H51" s="41">
        <v>41361</v>
      </c>
    </row>
    <row r="52" spans="1:8" ht="12.75" customHeight="1">
      <c r="A52" s="18">
        <v>41</v>
      </c>
      <c r="B52" s="18" t="s">
        <v>96</v>
      </c>
      <c r="C52" s="18" t="s">
        <v>95</v>
      </c>
      <c r="D52" s="18" t="s">
        <v>13</v>
      </c>
      <c r="E52" s="43">
        <v>250000000</v>
      </c>
      <c r="F52" s="39">
        <v>2484.89</v>
      </c>
      <c r="G52" s="40">
        <v>0.0154</v>
      </c>
      <c r="H52" s="41">
        <v>41361</v>
      </c>
    </row>
    <row r="53" spans="1:8" ht="12.75" customHeight="1">
      <c r="A53" s="18">
        <v>42</v>
      </c>
      <c r="B53" s="18" t="s">
        <v>97</v>
      </c>
      <c r="C53" s="18" t="s">
        <v>75</v>
      </c>
      <c r="D53" s="18" t="s">
        <v>13</v>
      </c>
      <c r="E53" s="43">
        <v>250000000</v>
      </c>
      <c r="F53" s="39">
        <v>2484.48</v>
      </c>
      <c r="G53" s="40">
        <v>0.0154</v>
      </c>
      <c r="H53" s="41">
        <v>41361</v>
      </c>
    </row>
    <row r="54" spans="1:8" ht="12.75" customHeight="1">
      <c r="A54" s="18">
        <v>43</v>
      </c>
      <c r="B54" s="18" t="s">
        <v>99</v>
      </c>
      <c r="C54" s="18" t="s">
        <v>98</v>
      </c>
      <c r="D54" s="18" t="s">
        <v>13</v>
      </c>
      <c r="E54" s="43">
        <v>250000000</v>
      </c>
      <c r="F54" s="39">
        <v>2484.2075</v>
      </c>
      <c r="G54" s="40">
        <v>0.0154</v>
      </c>
      <c r="H54" s="41">
        <v>41361</v>
      </c>
    </row>
    <row r="55" spans="1:8" ht="12.75" customHeight="1">
      <c r="A55" s="18">
        <v>44</v>
      </c>
      <c r="B55" s="18" t="s">
        <v>101</v>
      </c>
      <c r="C55" s="18" t="s">
        <v>100</v>
      </c>
      <c r="D55" s="18" t="s">
        <v>13</v>
      </c>
      <c r="E55" s="43">
        <v>250000000</v>
      </c>
      <c r="F55" s="39">
        <v>2476.995</v>
      </c>
      <c r="G55" s="40">
        <v>0.0154</v>
      </c>
      <c r="H55" s="41">
        <v>41369</v>
      </c>
    </row>
    <row r="56" spans="1:8" ht="12.75" customHeight="1">
      <c r="A56" s="18">
        <v>45</v>
      </c>
      <c r="B56" s="18" t="s">
        <v>103</v>
      </c>
      <c r="C56" s="18" t="s">
        <v>102</v>
      </c>
      <c r="D56" s="18" t="s">
        <v>13</v>
      </c>
      <c r="E56" s="43">
        <v>250000000</v>
      </c>
      <c r="F56" s="39">
        <v>2474.1675</v>
      </c>
      <c r="G56" s="40">
        <v>0.015300000000000001</v>
      </c>
      <c r="H56" s="41">
        <v>41375</v>
      </c>
    </row>
    <row r="57" spans="1:8" ht="12.75" customHeight="1">
      <c r="A57" s="18">
        <v>46</v>
      </c>
      <c r="B57" s="18" t="s">
        <v>105</v>
      </c>
      <c r="C57" s="18" t="s">
        <v>104</v>
      </c>
      <c r="D57" s="18" t="s">
        <v>24</v>
      </c>
      <c r="E57" s="43">
        <v>250000000</v>
      </c>
      <c r="F57" s="39">
        <v>2451.8075</v>
      </c>
      <c r="G57" s="40">
        <v>0.0152</v>
      </c>
      <c r="H57" s="41">
        <v>41410</v>
      </c>
    </row>
    <row r="58" spans="1:8" ht="12.75" customHeight="1">
      <c r="A58" s="18">
        <v>47</v>
      </c>
      <c r="B58" s="18" t="s">
        <v>106</v>
      </c>
      <c r="C58" s="18" t="s">
        <v>71</v>
      </c>
      <c r="D58" s="18" t="s">
        <v>13</v>
      </c>
      <c r="E58" s="43">
        <v>200000000</v>
      </c>
      <c r="F58" s="39">
        <v>1996.94</v>
      </c>
      <c r="G58" s="40">
        <v>0.0124</v>
      </c>
      <c r="H58" s="41">
        <v>41341</v>
      </c>
    </row>
    <row r="59" spans="1:8" ht="12.75" customHeight="1">
      <c r="A59" s="18">
        <v>48</v>
      </c>
      <c r="B59" s="18" t="s">
        <v>108</v>
      </c>
      <c r="C59" s="18" t="s">
        <v>107</v>
      </c>
      <c r="D59" s="18" t="s">
        <v>21</v>
      </c>
      <c r="E59" s="43">
        <v>200000000</v>
      </c>
      <c r="F59" s="39">
        <v>1996.9</v>
      </c>
      <c r="G59" s="40">
        <v>0.0124</v>
      </c>
      <c r="H59" s="41">
        <v>41341</v>
      </c>
    </row>
    <row r="60" spans="1:8" ht="12.75" customHeight="1">
      <c r="A60" s="18">
        <v>49</v>
      </c>
      <c r="B60" s="18" t="s">
        <v>110</v>
      </c>
      <c r="C60" s="18" t="s">
        <v>109</v>
      </c>
      <c r="D60" s="18" t="s">
        <v>21</v>
      </c>
      <c r="E60" s="43">
        <v>200000000</v>
      </c>
      <c r="F60" s="39">
        <v>1988.024</v>
      </c>
      <c r="G60" s="40">
        <v>0.0123</v>
      </c>
      <c r="H60" s="41">
        <v>41359</v>
      </c>
    </row>
    <row r="61" spans="1:8" ht="12.75" customHeight="1">
      <c r="A61" s="18">
        <v>50</v>
      </c>
      <c r="B61" s="18" t="s">
        <v>112</v>
      </c>
      <c r="C61" s="18" t="s">
        <v>111</v>
      </c>
      <c r="D61" s="18" t="s">
        <v>27</v>
      </c>
      <c r="E61" s="43">
        <v>150000000</v>
      </c>
      <c r="F61" s="39">
        <v>1498.8495</v>
      </c>
      <c r="G61" s="40">
        <v>0.009300000000000001</v>
      </c>
      <c r="H61" s="41">
        <v>41337</v>
      </c>
    </row>
    <row r="62" spans="1:8" ht="12.75" customHeight="1">
      <c r="A62" s="18">
        <v>51</v>
      </c>
      <c r="B62" s="18" t="s">
        <v>113</v>
      </c>
      <c r="C62" s="18" t="s">
        <v>109</v>
      </c>
      <c r="D62" s="18" t="s">
        <v>21</v>
      </c>
      <c r="E62" s="43">
        <v>150000000</v>
      </c>
      <c r="F62" s="39">
        <v>1497.546</v>
      </c>
      <c r="G62" s="40">
        <v>0.009300000000000001</v>
      </c>
      <c r="H62" s="41">
        <v>41341</v>
      </c>
    </row>
    <row r="63" spans="1:8" ht="12.75" customHeight="1">
      <c r="A63" s="18">
        <v>52</v>
      </c>
      <c r="B63" s="18" t="s">
        <v>114</v>
      </c>
      <c r="C63" s="18" t="s">
        <v>73</v>
      </c>
      <c r="D63" s="18" t="s">
        <v>24</v>
      </c>
      <c r="E63" s="43">
        <v>150000000</v>
      </c>
      <c r="F63" s="39">
        <v>1490.3985</v>
      </c>
      <c r="G63" s="40">
        <v>0.0092</v>
      </c>
      <c r="H63" s="41">
        <v>41361</v>
      </c>
    </row>
    <row r="64" spans="1:8" ht="12.75" customHeight="1">
      <c r="A64" s="18">
        <v>53</v>
      </c>
      <c r="B64" s="18" t="s">
        <v>116</v>
      </c>
      <c r="C64" s="18" t="s">
        <v>115</v>
      </c>
      <c r="D64" s="18" t="s">
        <v>21</v>
      </c>
      <c r="E64" s="43">
        <v>150000000</v>
      </c>
      <c r="F64" s="39">
        <v>1487.1015</v>
      </c>
      <c r="G64" s="40">
        <v>0.0092</v>
      </c>
      <c r="H64" s="41">
        <v>41369</v>
      </c>
    </row>
    <row r="65" spans="1:8" ht="12.75" customHeight="1">
      <c r="A65" s="18">
        <v>54</v>
      </c>
      <c r="B65" s="18" t="s">
        <v>118</v>
      </c>
      <c r="C65" s="18" t="s">
        <v>117</v>
      </c>
      <c r="D65" s="18" t="s">
        <v>24</v>
      </c>
      <c r="E65" s="43">
        <v>150000000</v>
      </c>
      <c r="F65" s="39">
        <v>1483.671</v>
      </c>
      <c r="G65" s="40">
        <v>0.0092</v>
      </c>
      <c r="H65" s="41">
        <v>41379</v>
      </c>
    </row>
    <row r="66" spans="1:8" ht="12.75" customHeight="1">
      <c r="A66" s="18">
        <v>55</v>
      </c>
      <c r="B66" s="18" t="s">
        <v>120</v>
      </c>
      <c r="C66" s="18" t="s">
        <v>119</v>
      </c>
      <c r="D66" s="18" t="s">
        <v>27</v>
      </c>
      <c r="E66" s="43">
        <v>150000000</v>
      </c>
      <c r="F66" s="39">
        <v>1482.9255</v>
      </c>
      <c r="G66" s="40">
        <v>0.0092</v>
      </c>
      <c r="H66" s="41">
        <v>41379</v>
      </c>
    </row>
    <row r="67" spans="1:8" ht="12.75" customHeight="1">
      <c r="A67" s="18">
        <v>56</v>
      </c>
      <c r="B67" s="18" t="s">
        <v>121</v>
      </c>
      <c r="C67" s="18" t="s">
        <v>71</v>
      </c>
      <c r="D67" s="18" t="s">
        <v>21</v>
      </c>
      <c r="E67" s="43">
        <v>150000000</v>
      </c>
      <c r="F67" s="39">
        <v>1476.615</v>
      </c>
      <c r="G67" s="40">
        <v>0.0092</v>
      </c>
      <c r="H67" s="41">
        <v>41393</v>
      </c>
    </row>
    <row r="68" spans="1:8" ht="12.75" customHeight="1">
      <c r="A68" s="18">
        <v>57</v>
      </c>
      <c r="B68" s="18" t="s">
        <v>123</v>
      </c>
      <c r="C68" s="18" t="s">
        <v>122</v>
      </c>
      <c r="D68" s="18" t="s">
        <v>21</v>
      </c>
      <c r="E68" s="43">
        <v>100000000</v>
      </c>
      <c r="F68" s="39">
        <v>999.026</v>
      </c>
      <c r="G68" s="40">
        <v>0.0062</v>
      </c>
      <c r="H68" s="41">
        <v>41338</v>
      </c>
    </row>
    <row r="69" spans="1:8" ht="12.75" customHeight="1">
      <c r="A69" s="18">
        <v>58</v>
      </c>
      <c r="B69" s="18" t="s">
        <v>125</v>
      </c>
      <c r="C69" s="18" t="s">
        <v>124</v>
      </c>
      <c r="D69" s="18" t="s">
        <v>13</v>
      </c>
      <c r="E69" s="43">
        <v>100000000</v>
      </c>
      <c r="F69" s="39">
        <v>991.43</v>
      </c>
      <c r="G69" s="40">
        <v>0.0060999999999999995</v>
      </c>
      <c r="H69" s="41">
        <v>41369</v>
      </c>
    </row>
    <row r="70" spans="1:8" ht="12.75" customHeight="1">
      <c r="A70" s="18">
        <v>59</v>
      </c>
      <c r="B70" s="18" t="s">
        <v>126</v>
      </c>
      <c r="C70" s="18" t="s">
        <v>75</v>
      </c>
      <c r="D70" s="18" t="s">
        <v>13</v>
      </c>
      <c r="E70" s="43">
        <v>100000000</v>
      </c>
      <c r="F70" s="39">
        <v>989.757</v>
      </c>
      <c r="G70" s="40">
        <v>0.0060999999999999995</v>
      </c>
      <c r="H70" s="41">
        <v>41372</v>
      </c>
    </row>
    <row r="71" spans="1:8" ht="12.75" customHeight="1">
      <c r="A71" s="18">
        <v>60</v>
      </c>
      <c r="B71" s="18" t="s">
        <v>127</v>
      </c>
      <c r="C71" s="18" t="s">
        <v>115</v>
      </c>
      <c r="D71" s="18" t="s">
        <v>21</v>
      </c>
      <c r="E71" s="43">
        <v>100000000</v>
      </c>
      <c r="F71" s="39">
        <v>983.199</v>
      </c>
      <c r="G71" s="40">
        <v>0.0060999999999999995</v>
      </c>
      <c r="H71" s="41">
        <v>41400</v>
      </c>
    </row>
    <row r="72" spans="1:8" ht="12.75" customHeight="1">
      <c r="A72" s="18">
        <v>61</v>
      </c>
      <c r="B72" s="18" t="s">
        <v>128</v>
      </c>
      <c r="C72" s="18" t="s">
        <v>111</v>
      </c>
      <c r="D72" s="18" t="s">
        <v>27</v>
      </c>
      <c r="E72" s="43">
        <v>50000000</v>
      </c>
      <c r="F72" s="39">
        <v>499.3445</v>
      </c>
      <c r="G72" s="40">
        <v>0.0031</v>
      </c>
      <c r="H72" s="41">
        <v>41339</v>
      </c>
    </row>
    <row r="73" spans="1:9" ht="12.75" customHeight="1">
      <c r="A73" s="46"/>
      <c r="B73" s="46"/>
      <c r="C73" s="47" t="s">
        <v>63</v>
      </c>
      <c r="D73" s="47"/>
      <c r="E73" s="47"/>
      <c r="F73" s="48">
        <f>SUM(F36:F72)</f>
        <v>85481.9025</v>
      </c>
      <c r="G73" s="49">
        <f>SUM(G36:G72)</f>
        <v>0.5298000000000002</v>
      </c>
      <c r="H73" s="50"/>
      <c r="I73" s="51"/>
    </row>
    <row r="74" spans="6:8" ht="12.75" customHeight="1">
      <c r="F74" s="39"/>
      <c r="G74" s="40"/>
      <c r="H74" s="41"/>
    </row>
    <row r="75" spans="3:8" ht="12.75" customHeight="1">
      <c r="C75" s="42" t="s">
        <v>129</v>
      </c>
      <c r="F75" s="39"/>
      <c r="G75" s="40"/>
      <c r="H75" s="41"/>
    </row>
    <row r="76" spans="1:8" ht="12.75" customHeight="1">
      <c r="A76" s="18">
        <v>62</v>
      </c>
      <c r="B76" s="18" t="s">
        <v>131</v>
      </c>
      <c r="C76" s="18" t="s">
        <v>130</v>
      </c>
      <c r="D76" s="18" t="s">
        <v>30</v>
      </c>
      <c r="E76" s="43">
        <v>250000000</v>
      </c>
      <c r="F76" s="39">
        <v>2479.12</v>
      </c>
      <c r="G76" s="40">
        <v>0.0154</v>
      </c>
      <c r="H76" s="41">
        <v>41369</v>
      </c>
    </row>
    <row r="77" spans="1:9" ht="12.75" customHeight="1">
      <c r="A77" s="46"/>
      <c r="B77" s="46"/>
      <c r="C77" s="47" t="s">
        <v>63</v>
      </c>
      <c r="D77" s="47"/>
      <c r="E77" s="47"/>
      <c r="F77" s="48">
        <f>SUM(F76:F76)</f>
        <v>2479.12</v>
      </c>
      <c r="G77" s="49">
        <f>SUM(G76:G76)</f>
        <v>0.0154</v>
      </c>
      <c r="H77" s="50"/>
      <c r="I77" s="51"/>
    </row>
    <row r="78" spans="6:8" ht="12.75" customHeight="1">
      <c r="F78" s="39"/>
      <c r="G78" s="40"/>
      <c r="H78" s="41"/>
    </row>
    <row r="79" spans="3:8" ht="12.75" customHeight="1">
      <c r="C79" s="42" t="s">
        <v>132</v>
      </c>
      <c r="F79" s="39"/>
      <c r="G79" s="40"/>
      <c r="H79" s="41"/>
    </row>
    <row r="80" spans="1:8" ht="12.75" customHeight="1">
      <c r="A80" s="18">
        <v>63</v>
      </c>
      <c r="B80" s="18" t="s">
        <v>134</v>
      </c>
      <c r="C80" s="18" t="s">
        <v>133</v>
      </c>
      <c r="D80" s="18" t="s">
        <v>30</v>
      </c>
      <c r="E80" s="43">
        <v>30000000</v>
      </c>
      <c r="F80" s="39">
        <v>300</v>
      </c>
      <c r="G80" s="40">
        <v>0.0019</v>
      </c>
      <c r="H80" s="41">
        <v>41337</v>
      </c>
    </row>
    <row r="81" spans="1:8" ht="12.75" customHeight="1">
      <c r="A81" s="18">
        <v>64</v>
      </c>
      <c r="B81" s="18" t="s">
        <v>135</v>
      </c>
      <c r="C81" s="18" t="s">
        <v>133</v>
      </c>
      <c r="D81" s="18" t="s">
        <v>30</v>
      </c>
      <c r="E81" s="43">
        <v>10000000</v>
      </c>
      <c r="F81" s="39">
        <v>100</v>
      </c>
      <c r="G81" s="40">
        <v>0.0006</v>
      </c>
      <c r="H81" s="41">
        <v>41334</v>
      </c>
    </row>
    <row r="82" spans="1:8" ht="12.75" customHeight="1">
      <c r="A82" s="18">
        <v>65</v>
      </c>
      <c r="B82" s="18" t="s">
        <v>136</v>
      </c>
      <c r="C82" s="18" t="s">
        <v>133</v>
      </c>
      <c r="D82" s="18" t="s">
        <v>30</v>
      </c>
      <c r="E82" s="43">
        <v>5000000</v>
      </c>
      <c r="F82" s="39">
        <v>50</v>
      </c>
      <c r="G82" s="40">
        <v>0.0003</v>
      </c>
      <c r="H82" s="41">
        <v>41339</v>
      </c>
    </row>
    <row r="83" spans="1:9" ht="12.75" customHeight="1">
      <c r="A83" s="46"/>
      <c r="B83" s="46"/>
      <c r="C83" s="47" t="s">
        <v>63</v>
      </c>
      <c r="D83" s="47"/>
      <c r="E83" s="47"/>
      <c r="F83" s="48">
        <f>SUM(F80:F82)</f>
        <v>450</v>
      </c>
      <c r="G83" s="49">
        <f>SUM(G80:G82)</f>
        <v>0.0028</v>
      </c>
      <c r="H83" s="50"/>
      <c r="I83" s="51"/>
    </row>
    <row r="84" spans="6:8" ht="12.75" customHeight="1">
      <c r="F84" s="39"/>
      <c r="G84" s="40"/>
      <c r="H84" s="41"/>
    </row>
    <row r="85" spans="3:8" ht="12.75" customHeight="1">
      <c r="C85" s="42" t="s">
        <v>137</v>
      </c>
      <c r="F85" s="39">
        <v>17429.313485</v>
      </c>
      <c r="G85" s="40">
        <v>0.10800000000000001</v>
      </c>
      <c r="H85" s="41"/>
    </row>
    <row r="86" spans="1:9" ht="12.75" customHeight="1">
      <c r="A86" s="46"/>
      <c r="B86" s="46"/>
      <c r="C86" s="47" t="s">
        <v>63</v>
      </c>
      <c r="D86" s="47"/>
      <c r="E86" s="47"/>
      <c r="F86" s="48">
        <f>SUM(F85:F85)</f>
        <v>17429.313485</v>
      </c>
      <c r="G86" s="49">
        <f>SUM(G85:G85)</f>
        <v>0.10800000000000001</v>
      </c>
      <c r="H86" s="50"/>
      <c r="I86" s="51"/>
    </row>
    <row r="87" spans="6:8" ht="12.75" customHeight="1">
      <c r="F87" s="39"/>
      <c r="G87" s="40"/>
      <c r="H87" s="41"/>
    </row>
    <row r="88" spans="3:8" ht="12.75" customHeight="1">
      <c r="C88" s="42" t="s">
        <v>138</v>
      </c>
      <c r="F88" s="39"/>
      <c r="G88" s="40"/>
      <c r="H88" s="41"/>
    </row>
    <row r="89" spans="3:8" ht="12.75" customHeight="1">
      <c r="C89" s="42" t="s">
        <v>139</v>
      </c>
      <c r="F89" s="39">
        <v>57.28648</v>
      </c>
      <c r="G89" s="40">
        <v>0.0006</v>
      </c>
      <c r="H89" s="41"/>
    </row>
    <row r="90" spans="1:9" ht="12.75" customHeight="1">
      <c r="A90" s="46"/>
      <c r="B90" s="46"/>
      <c r="C90" s="47" t="s">
        <v>63</v>
      </c>
      <c r="D90" s="47"/>
      <c r="E90" s="47"/>
      <c r="F90" s="48">
        <f>SUM(F89:F89)</f>
        <v>57.28648</v>
      </c>
      <c r="G90" s="49">
        <f>SUM(G89:G89)</f>
        <v>0.0006</v>
      </c>
      <c r="H90" s="50"/>
      <c r="I90" s="51"/>
    </row>
    <row r="91" spans="1:9" ht="12.75" customHeight="1">
      <c r="A91" s="24"/>
      <c r="B91" s="24"/>
      <c r="C91" s="52" t="s">
        <v>140</v>
      </c>
      <c r="D91" s="52"/>
      <c r="E91" s="52"/>
      <c r="F91" s="53">
        <f>SUM(F33,F73,F77,F83,F86,F90)</f>
        <v>161333.228565</v>
      </c>
      <c r="G91" s="54">
        <f>SUM(G33,G73,G77,G83,G86,G90)</f>
        <v>1</v>
      </c>
      <c r="H91" s="55"/>
      <c r="I91" s="56"/>
    </row>
    <row r="92" ht="12.75" customHeight="1"/>
    <row r="93" ht="12.75" customHeight="1">
      <c r="C93" s="42" t="s">
        <v>141</v>
      </c>
    </row>
    <row r="94" ht="12.75" customHeight="1">
      <c r="C94" s="42" t="s">
        <v>364</v>
      </c>
    </row>
    <row r="95" ht="12.75" customHeight="1">
      <c r="C95" s="42"/>
    </row>
    <row r="96" ht="12.75" customHeight="1"/>
    <row r="97" spans="3:6" ht="12.75" customHeight="1">
      <c r="C97" s="1" t="s">
        <v>366</v>
      </c>
      <c r="D97" s="1"/>
      <c r="E97" s="1"/>
      <c r="F97" s="2"/>
    </row>
    <row r="98" spans="3:6" ht="12.75" customHeight="1">
      <c r="C98" s="1" t="s">
        <v>367</v>
      </c>
      <c r="D98" s="3" t="s">
        <v>368</v>
      </c>
      <c r="E98" s="1"/>
      <c r="F98" s="2"/>
    </row>
    <row r="99" spans="3:6" ht="12.75" customHeight="1">
      <c r="C99" s="1" t="s">
        <v>369</v>
      </c>
      <c r="D99" s="1"/>
      <c r="E99" s="1"/>
      <c r="F99" s="2"/>
    </row>
    <row r="100" spans="3:6" ht="12.75" customHeight="1">
      <c r="C100" s="4" t="s">
        <v>371</v>
      </c>
      <c r="D100" s="5">
        <v>1234.903953</v>
      </c>
      <c r="E100" s="1"/>
      <c r="F100" s="2"/>
    </row>
    <row r="101" spans="3:6" ht="12.75" customHeight="1">
      <c r="C101" s="4" t="s">
        <v>372</v>
      </c>
      <c r="D101" s="5">
        <v>1000.25</v>
      </c>
      <c r="E101" s="1"/>
      <c r="F101" s="2"/>
    </row>
    <row r="102" spans="3:6" ht="12.75" customHeight="1">
      <c r="C102" s="4" t="s">
        <v>373</v>
      </c>
      <c r="D102" s="5">
        <v>1000.483441</v>
      </c>
      <c r="E102" s="1"/>
      <c r="F102" s="2"/>
    </row>
    <row r="103" spans="3:6" ht="12.75" customHeight="1">
      <c r="C103" s="4" t="s">
        <v>374</v>
      </c>
      <c r="D103" s="5">
        <v>1001.214119</v>
      </c>
      <c r="E103" s="1"/>
      <c r="F103" s="2"/>
    </row>
    <row r="104" spans="3:6" ht="12.75" customHeight="1">
      <c r="C104" s="4" t="s">
        <v>375</v>
      </c>
      <c r="D104" s="5">
        <v>1001.172822</v>
      </c>
      <c r="E104" s="1"/>
      <c r="F104" s="2"/>
    </row>
    <row r="105" spans="3:6" ht="12.75" customHeight="1">
      <c r="C105" s="4" t="s">
        <v>376</v>
      </c>
      <c r="D105" s="5">
        <v>1234.903953</v>
      </c>
      <c r="E105" s="1"/>
      <c r="F105" s="2"/>
    </row>
    <row r="106" spans="3:6" ht="12.75" customHeight="1">
      <c r="C106" s="4" t="s">
        <v>377</v>
      </c>
      <c r="D106" s="5">
        <v>1000.248</v>
      </c>
      <c r="E106" s="1"/>
      <c r="F106" s="2"/>
    </row>
    <row r="107" spans="3:6" ht="12.75" customHeight="1">
      <c r="C107" s="4" t="s">
        <v>378</v>
      </c>
      <c r="D107" s="5">
        <v>1000.483441</v>
      </c>
      <c r="E107" s="1"/>
      <c r="F107" s="2"/>
    </row>
    <row r="108" spans="3:6" ht="12.75" customHeight="1">
      <c r="C108" s="4" t="s">
        <v>370</v>
      </c>
      <c r="D108" s="6"/>
      <c r="E108" s="1"/>
      <c r="F108" s="2"/>
    </row>
    <row r="109" spans="3:6" ht="12.75" customHeight="1">
      <c r="C109" s="4" t="s">
        <v>371</v>
      </c>
      <c r="D109" s="5">
        <v>1242.831523</v>
      </c>
      <c r="E109" s="1"/>
      <c r="F109" s="2"/>
    </row>
    <row r="110" spans="3:6" ht="12.75" customHeight="1">
      <c r="C110" s="4" t="s">
        <v>372</v>
      </c>
      <c r="D110" s="5">
        <v>1000.25</v>
      </c>
      <c r="E110" s="1"/>
      <c r="F110" s="2"/>
    </row>
    <row r="111" spans="3:6" ht="12.75" customHeight="1">
      <c r="C111" s="4" t="s">
        <v>373</v>
      </c>
      <c r="D111" s="5">
        <v>1000.459636</v>
      </c>
      <c r="E111" s="1"/>
      <c r="F111" s="2"/>
    </row>
    <row r="112" spans="3:6" ht="12.75" customHeight="1">
      <c r="C112" s="4" t="s">
        <v>374</v>
      </c>
      <c r="D112" s="5">
        <v>1000.517269</v>
      </c>
      <c r="E112" s="1"/>
      <c r="F112" s="2"/>
    </row>
    <row r="113" spans="3:6" ht="12.75" customHeight="1">
      <c r="C113" s="4" t="s">
        <v>375</v>
      </c>
      <c r="D113" s="5">
        <v>1000.459833</v>
      </c>
      <c r="E113" s="1"/>
      <c r="F113" s="2"/>
    </row>
    <row r="114" spans="3:6" ht="12.75" customHeight="1">
      <c r="C114" s="4" t="s">
        <v>376</v>
      </c>
      <c r="D114" s="5">
        <v>1242.969535</v>
      </c>
      <c r="E114" s="1"/>
      <c r="F114" s="2"/>
    </row>
    <row r="115" spans="3:6" ht="12.75" customHeight="1">
      <c r="C115" s="4" t="s">
        <v>377</v>
      </c>
      <c r="D115" s="5">
        <v>1000.247999</v>
      </c>
      <c r="E115" s="1"/>
      <c r="F115" s="2"/>
    </row>
    <row r="116" spans="3:6" ht="12.75" customHeight="1">
      <c r="C116" s="4" t="s">
        <v>378</v>
      </c>
      <c r="D116" s="5">
        <v>1000.470386</v>
      </c>
      <c r="E116" s="1"/>
      <c r="F116" s="2"/>
    </row>
    <row r="117" spans="3:6" ht="12.75" customHeight="1">
      <c r="C117" s="1" t="s">
        <v>379</v>
      </c>
      <c r="D117" s="3" t="s">
        <v>368</v>
      </c>
      <c r="E117" s="1"/>
      <c r="F117" s="2"/>
    </row>
    <row r="118" spans="3:6" ht="12.75" customHeight="1">
      <c r="C118" s="1" t="s">
        <v>380</v>
      </c>
      <c r="D118" s="3" t="s">
        <v>368</v>
      </c>
      <c r="E118" s="1"/>
      <c r="F118" s="2"/>
    </row>
    <row r="119" spans="3:6" ht="12.75" customHeight="1">
      <c r="C119" s="1" t="s">
        <v>381</v>
      </c>
      <c r="D119" s="3">
        <v>450</v>
      </c>
      <c r="E119" s="1"/>
      <c r="F119" s="2"/>
    </row>
    <row r="120" spans="3:6" ht="12.75">
      <c r="C120" s="1" t="s">
        <v>382</v>
      </c>
      <c r="D120" s="7" t="s">
        <v>460</v>
      </c>
      <c r="E120" s="1"/>
      <c r="F120" s="2"/>
    </row>
    <row r="121" spans="3:6" ht="12.75">
      <c r="C121" s="1" t="s">
        <v>383</v>
      </c>
      <c r="D121" s="8"/>
      <c r="E121" s="1"/>
      <c r="F121" s="2"/>
    </row>
    <row r="122" spans="3:6" ht="12.75">
      <c r="C122" s="9" t="s">
        <v>384</v>
      </c>
      <c r="D122" s="10" t="s">
        <v>385</v>
      </c>
      <c r="E122" s="10" t="s">
        <v>386</v>
      </c>
      <c r="F122" s="2"/>
    </row>
    <row r="123" spans="3:6" ht="12.75">
      <c r="C123" s="4" t="s">
        <v>372</v>
      </c>
      <c r="D123" s="11">
        <v>5.038855000000001</v>
      </c>
      <c r="E123" s="11">
        <v>4.833126</v>
      </c>
      <c r="F123" s="2"/>
    </row>
    <row r="124" spans="3:6" ht="12.75">
      <c r="C124" s="4" t="s">
        <v>373</v>
      </c>
      <c r="D124" s="12">
        <v>5.0597639999999995</v>
      </c>
      <c r="E124" s="12">
        <v>4.853182</v>
      </c>
      <c r="F124" s="2"/>
    </row>
    <row r="125" spans="3:6" ht="12.75">
      <c r="C125" s="4" t="s">
        <v>374</v>
      </c>
      <c r="D125" s="12">
        <v>5.595024</v>
      </c>
      <c r="E125" s="12">
        <v>5.36659</v>
      </c>
      <c r="F125" s="2"/>
    </row>
    <row r="126" spans="3:6" ht="12.75">
      <c r="C126" s="4" t="s">
        <v>375</v>
      </c>
      <c r="D126" s="12">
        <v>5.617591</v>
      </c>
      <c r="E126" s="12">
        <v>5.388234</v>
      </c>
      <c r="F126" s="2"/>
    </row>
    <row r="127" spans="3:6" ht="12.75">
      <c r="C127" s="4" t="s">
        <v>377</v>
      </c>
      <c r="D127" s="12">
        <v>5.080518</v>
      </c>
      <c r="E127" s="12">
        <v>4.8730839999999995</v>
      </c>
      <c r="F127" s="2"/>
    </row>
    <row r="128" spans="3:6" ht="12.75">
      <c r="C128" s="4" t="s">
        <v>378</v>
      </c>
      <c r="D128" s="12">
        <v>5.103987999999999</v>
      </c>
      <c r="E128" s="12">
        <v>4.895601000000001</v>
      </c>
      <c r="F128" s="2"/>
    </row>
    <row r="129" spans="3:6" ht="12.75">
      <c r="C129" s="13" t="s">
        <v>387</v>
      </c>
      <c r="D129" s="11"/>
      <c r="E129" s="11"/>
      <c r="F129" s="2"/>
    </row>
    <row r="130" spans="3:6" ht="12.75">
      <c r="C130" s="14" t="s">
        <v>388</v>
      </c>
      <c r="D130" s="15"/>
      <c r="E130" s="15"/>
      <c r="F130" s="2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421875" style="18" bestFit="1" customWidth="1"/>
    <col min="2" max="2" width="14.140625" style="18" bestFit="1" customWidth="1"/>
    <col min="3" max="3" width="47.140625" style="18" customWidth="1"/>
    <col min="4" max="4" width="14.8515625" style="18" bestFit="1" customWidth="1"/>
    <col min="5" max="5" width="15.003906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140625" style="18" bestFit="1" customWidth="1"/>
    <col min="13" max="16384" width="9.140625" style="18" customWidth="1"/>
  </cols>
  <sheetData>
    <row r="1" spans="1:8" ht="12.75">
      <c r="A1" s="23"/>
      <c r="B1" s="23"/>
      <c r="C1" s="103" t="s">
        <v>357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358</v>
      </c>
      <c r="C9" s="18" t="s">
        <v>59</v>
      </c>
      <c r="D9" s="18" t="s">
        <v>13</v>
      </c>
      <c r="E9" s="43">
        <v>250000000</v>
      </c>
      <c r="F9" s="39">
        <v>2464.16</v>
      </c>
      <c r="G9" s="40">
        <v>0.2004</v>
      </c>
      <c r="H9" s="41">
        <v>41389</v>
      </c>
    </row>
    <row r="10" spans="1:11" ht="12.75" customHeight="1">
      <c r="A10" s="18">
        <v>2</v>
      </c>
      <c r="B10" s="18" t="s">
        <v>147</v>
      </c>
      <c r="C10" s="18" t="s">
        <v>146</v>
      </c>
      <c r="D10" s="18" t="s">
        <v>13</v>
      </c>
      <c r="E10" s="43">
        <v>150000000</v>
      </c>
      <c r="F10" s="39">
        <v>1488.6255</v>
      </c>
      <c r="G10" s="40">
        <v>0.1211</v>
      </c>
      <c r="H10" s="41">
        <v>41366</v>
      </c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22</v>
      </c>
      <c r="C11" s="18" t="s">
        <v>20</v>
      </c>
      <c r="D11" s="18" t="s">
        <v>13</v>
      </c>
      <c r="E11" s="43">
        <v>100000000</v>
      </c>
      <c r="F11" s="39">
        <v>992.248</v>
      </c>
      <c r="G11" s="40">
        <v>0.08070000000000001</v>
      </c>
      <c r="H11" s="41">
        <v>41367</v>
      </c>
      <c r="J11" s="40" t="s">
        <v>13</v>
      </c>
      <c r="K11" s="19">
        <v>0.765</v>
      </c>
    </row>
    <row r="12" spans="1:11" ht="12.75" customHeight="1">
      <c r="A12" s="18">
        <v>4</v>
      </c>
      <c r="B12" s="18" t="s">
        <v>50</v>
      </c>
      <c r="C12" s="18" t="s">
        <v>46</v>
      </c>
      <c r="D12" s="18" t="s">
        <v>13</v>
      </c>
      <c r="E12" s="43">
        <v>100000000</v>
      </c>
      <c r="F12" s="39">
        <v>992.16</v>
      </c>
      <c r="G12" s="40">
        <v>0.08070000000000001</v>
      </c>
      <c r="H12" s="41">
        <v>41367</v>
      </c>
      <c r="J12" s="40" t="s">
        <v>21</v>
      </c>
      <c r="K12" s="19">
        <v>0.0801</v>
      </c>
    </row>
    <row r="13" spans="1:11" ht="12.75" customHeight="1">
      <c r="A13" s="18">
        <v>5</v>
      </c>
      <c r="B13" s="18" t="s">
        <v>145</v>
      </c>
      <c r="C13" s="18" t="s">
        <v>144</v>
      </c>
      <c r="D13" s="18" t="s">
        <v>13</v>
      </c>
      <c r="E13" s="43">
        <v>100000000</v>
      </c>
      <c r="F13" s="39">
        <v>990.451</v>
      </c>
      <c r="G13" s="40">
        <v>0.0805</v>
      </c>
      <c r="H13" s="41">
        <v>41374</v>
      </c>
      <c r="J13" s="40" t="s">
        <v>24</v>
      </c>
      <c r="K13" s="19">
        <v>0.0403</v>
      </c>
    </row>
    <row r="14" spans="1:11" ht="12.75" customHeight="1">
      <c r="A14" s="18">
        <v>6</v>
      </c>
      <c r="B14" s="18" t="s">
        <v>360</v>
      </c>
      <c r="C14" s="18" t="s">
        <v>359</v>
      </c>
      <c r="D14" s="18" t="s">
        <v>24</v>
      </c>
      <c r="E14" s="43">
        <v>50000000</v>
      </c>
      <c r="F14" s="39">
        <v>496.0445</v>
      </c>
      <c r="G14" s="40">
        <v>0.0403</v>
      </c>
      <c r="H14" s="41">
        <v>41367</v>
      </c>
      <c r="J14" s="40" t="s">
        <v>33</v>
      </c>
      <c r="K14" s="19">
        <v>0.11460000000000001</v>
      </c>
    </row>
    <row r="15" spans="1:10" ht="12.75" customHeight="1">
      <c r="A15" s="47"/>
      <c r="B15" s="47"/>
      <c r="C15" s="47" t="s">
        <v>63</v>
      </c>
      <c r="D15" s="47"/>
      <c r="E15" s="47"/>
      <c r="F15" s="48">
        <f>SUM(F9:F14)</f>
        <v>7423.688999999999</v>
      </c>
      <c r="G15" s="49">
        <f>SUM(G9:G14)</f>
        <v>0.6037</v>
      </c>
      <c r="H15" s="50"/>
      <c r="I15" s="51"/>
      <c r="J15" s="40"/>
    </row>
    <row r="16" spans="6:8" ht="12.75" customHeight="1">
      <c r="F16" s="39"/>
      <c r="G16" s="40"/>
      <c r="H16" s="41"/>
    </row>
    <row r="17" spans="3:8" ht="12.75" customHeight="1">
      <c r="C17" s="42" t="s">
        <v>64</v>
      </c>
      <c r="F17" s="39"/>
      <c r="G17" s="40"/>
      <c r="H17" s="41"/>
    </row>
    <row r="18" spans="1:8" ht="12.75" customHeight="1">
      <c r="A18" s="18">
        <v>7</v>
      </c>
      <c r="B18" s="18" t="s">
        <v>362</v>
      </c>
      <c r="C18" s="18" t="s">
        <v>361</v>
      </c>
      <c r="D18" s="18" t="s">
        <v>13</v>
      </c>
      <c r="E18" s="43">
        <v>250000000</v>
      </c>
      <c r="F18" s="39">
        <v>2478.7475</v>
      </c>
      <c r="G18" s="40">
        <v>0.2016</v>
      </c>
      <c r="H18" s="41">
        <v>41368</v>
      </c>
    </row>
    <row r="19" spans="1:8" ht="12.75" customHeight="1">
      <c r="A19" s="18">
        <v>8</v>
      </c>
      <c r="B19" s="18" t="s">
        <v>121</v>
      </c>
      <c r="C19" s="18" t="s">
        <v>71</v>
      </c>
      <c r="D19" s="18" t="s">
        <v>21</v>
      </c>
      <c r="E19" s="43">
        <v>100000000</v>
      </c>
      <c r="F19" s="39">
        <v>984.41</v>
      </c>
      <c r="G19" s="40">
        <v>0.0801</v>
      </c>
      <c r="H19" s="41">
        <v>41393</v>
      </c>
    </row>
    <row r="20" spans="1:9" ht="12.75" customHeight="1">
      <c r="A20" s="47"/>
      <c r="B20" s="47"/>
      <c r="C20" s="47" t="s">
        <v>63</v>
      </c>
      <c r="D20" s="47"/>
      <c r="E20" s="47"/>
      <c r="F20" s="48">
        <f>SUM(F18:F19)</f>
        <v>3463.1575</v>
      </c>
      <c r="G20" s="49">
        <f>SUM(G18:G19)</f>
        <v>0.2817</v>
      </c>
      <c r="H20" s="50"/>
      <c r="I20" s="51"/>
    </row>
    <row r="21" spans="6:8" ht="12.75" customHeight="1">
      <c r="F21" s="39"/>
      <c r="G21" s="40"/>
      <c r="H21" s="41"/>
    </row>
    <row r="22" spans="3:8" ht="12.75" customHeight="1">
      <c r="C22" s="42" t="s">
        <v>137</v>
      </c>
      <c r="F22" s="39">
        <v>4593.028518</v>
      </c>
      <c r="G22" s="40">
        <v>0.3735</v>
      </c>
      <c r="H22" s="41"/>
    </row>
    <row r="23" spans="1:9" ht="12.75" customHeight="1">
      <c r="A23" s="47"/>
      <c r="B23" s="47"/>
      <c r="C23" s="47" t="s">
        <v>63</v>
      </c>
      <c r="D23" s="47"/>
      <c r="E23" s="47"/>
      <c r="F23" s="48">
        <f>SUM(F22:F22)</f>
        <v>4593.028518</v>
      </c>
      <c r="G23" s="49">
        <f>SUM(G22:G22)</f>
        <v>0.3735</v>
      </c>
      <c r="H23" s="50"/>
      <c r="I23" s="51"/>
    </row>
    <row r="24" spans="6:8" ht="12.75" customHeight="1">
      <c r="F24" s="39"/>
      <c r="G24" s="40"/>
      <c r="H24" s="41"/>
    </row>
    <row r="25" spans="3:8" ht="12.75" customHeight="1">
      <c r="C25" s="42" t="s">
        <v>138</v>
      </c>
      <c r="F25" s="39"/>
      <c r="G25" s="40"/>
      <c r="H25" s="41"/>
    </row>
    <row r="26" spans="3:8" ht="12.75" customHeight="1">
      <c r="C26" s="42" t="s">
        <v>139</v>
      </c>
      <c r="F26" s="39">
        <v>-3182.676266</v>
      </c>
      <c r="G26" s="40">
        <v>-0.2589</v>
      </c>
      <c r="H26" s="41"/>
    </row>
    <row r="27" spans="1:9" ht="12.75" customHeight="1">
      <c r="A27" s="47"/>
      <c r="B27" s="47"/>
      <c r="C27" s="47" t="s">
        <v>63</v>
      </c>
      <c r="D27" s="47"/>
      <c r="E27" s="47"/>
      <c r="F27" s="48">
        <f>SUM(F26:F26)</f>
        <v>-3182.676266</v>
      </c>
      <c r="G27" s="49">
        <f>SUM(G26:G26)</f>
        <v>-0.2589</v>
      </c>
      <c r="H27" s="50"/>
      <c r="I27" s="51"/>
    </row>
    <row r="28" spans="1:9" ht="12.75" customHeight="1">
      <c r="A28" s="52"/>
      <c r="B28" s="52"/>
      <c r="C28" s="52" t="s">
        <v>140</v>
      </c>
      <c r="D28" s="52"/>
      <c r="E28" s="52"/>
      <c r="F28" s="53">
        <f>SUM(F15,F20,F23,F27)</f>
        <v>12297.198751999998</v>
      </c>
      <c r="G28" s="54">
        <f>SUM(G15,G20,G23,G27)</f>
        <v>0.9999999999999999</v>
      </c>
      <c r="H28" s="55"/>
      <c r="I28" s="56"/>
    </row>
    <row r="29" ht="12.75" customHeight="1"/>
    <row r="30" ht="12.75" customHeight="1">
      <c r="C30" s="42" t="s">
        <v>141</v>
      </c>
    </row>
    <row r="31" ht="12.75" customHeight="1">
      <c r="C31" s="42" t="s">
        <v>364</v>
      </c>
    </row>
    <row r="32" ht="12.75" customHeight="1">
      <c r="C32" s="42"/>
    </row>
    <row r="33" ht="12.75" customHeight="1">
      <c r="C33" s="42"/>
    </row>
    <row r="34" spans="3:6" ht="12.75" customHeight="1">
      <c r="C34" s="59" t="s">
        <v>366</v>
      </c>
      <c r="D34" s="59"/>
      <c r="E34" s="59"/>
      <c r="F34" s="61"/>
    </row>
    <row r="35" spans="3:6" ht="12.75" customHeight="1">
      <c r="C35" s="59" t="s">
        <v>367</v>
      </c>
      <c r="D35" s="85" t="s">
        <v>368</v>
      </c>
      <c r="E35" s="59"/>
      <c r="F35" s="61"/>
    </row>
    <row r="36" spans="3:6" ht="12.75" customHeight="1">
      <c r="C36" s="59" t="s">
        <v>369</v>
      </c>
      <c r="D36" s="59"/>
      <c r="E36" s="59"/>
      <c r="F36" s="61"/>
    </row>
    <row r="37" spans="3:6" ht="12.75" customHeight="1">
      <c r="C37" s="64" t="s">
        <v>371</v>
      </c>
      <c r="D37" s="86">
        <v>1093.640124</v>
      </c>
      <c r="E37" s="59"/>
      <c r="F37" s="61"/>
    </row>
    <row r="38" spans="3:6" ht="12.75" customHeight="1">
      <c r="C38" s="64" t="s">
        <v>372</v>
      </c>
      <c r="D38" s="86">
        <v>1001.380167</v>
      </c>
      <c r="E38" s="59"/>
      <c r="F38" s="61"/>
    </row>
    <row r="39" spans="3:6" ht="12.75" customHeight="1">
      <c r="C39" s="64" t="s">
        <v>448</v>
      </c>
      <c r="D39" s="86">
        <v>999.580284</v>
      </c>
      <c r="E39" s="59"/>
      <c r="F39" s="61"/>
    </row>
    <row r="40" spans="3:6" ht="12.75" customHeight="1">
      <c r="C40" s="64" t="s">
        <v>375</v>
      </c>
      <c r="D40" s="86">
        <v>1000.780356</v>
      </c>
      <c r="E40" s="59"/>
      <c r="F40" s="61"/>
    </row>
    <row r="41" spans="3:6" ht="12.75" customHeight="1">
      <c r="C41" s="64" t="s">
        <v>376</v>
      </c>
      <c r="D41" s="86">
        <v>1093.670149</v>
      </c>
      <c r="E41" s="59"/>
      <c r="F41" s="61"/>
    </row>
    <row r="42" spans="3:6" ht="12.75" customHeight="1">
      <c r="C42" s="64" t="s">
        <v>377</v>
      </c>
      <c r="D42" s="86">
        <v>1001.384045</v>
      </c>
      <c r="E42" s="59"/>
      <c r="F42" s="61"/>
    </row>
    <row r="43" spans="3:6" ht="12.75" customHeight="1">
      <c r="C43" s="64" t="s">
        <v>378</v>
      </c>
      <c r="D43" s="86">
        <v>999.590034</v>
      </c>
      <c r="E43" s="59"/>
      <c r="F43" s="61"/>
    </row>
    <row r="44" spans="3:6" ht="12.75" customHeight="1">
      <c r="C44" s="64" t="s">
        <v>370</v>
      </c>
      <c r="D44" s="60"/>
      <c r="E44" s="59"/>
      <c r="F44" s="61"/>
    </row>
    <row r="45" spans="3:6" ht="12.75" customHeight="1">
      <c r="C45" s="64" t="s">
        <v>371</v>
      </c>
      <c r="D45" s="86">
        <v>1100.1863</v>
      </c>
      <c r="E45" s="59"/>
      <c r="F45" s="61"/>
    </row>
    <row r="46" spans="3:6" ht="12.75" customHeight="1">
      <c r="C46" s="64" t="s">
        <v>372</v>
      </c>
      <c r="D46" s="86">
        <v>1001.8</v>
      </c>
      <c r="E46" s="59"/>
      <c r="F46" s="61"/>
    </row>
    <row r="47" spans="3:6" ht="12.75" customHeight="1">
      <c r="C47" s="64" t="s">
        <v>448</v>
      </c>
      <c r="D47" s="86">
        <v>1000.5204</v>
      </c>
      <c r="E47" s="59"/>
      <c r="F47" s="61"/>
    </row>
    <row r="48" spans="3:6" ht="12.75" customHeight="1">
      <c r="C48" s="64" t="s">
        <v>375</v>
      </c>
      <c r="D48" s="86">
        <v>1001.721</v>
      </c>
      <c r="E48" s="59"/>
      <c r="F48" s="61"/>
    </row>
    <row r="49" spans="3:6" ht="12.75" customHeight="1">
      <c r="C49" s="64" t="s">
        <v>376</v>
      </c>
      <c r="D49" s="86">
        <v>1100.3098</v>
      </c>
      <c r="E49" s="59"/>
      <c r="F49" s="61"/>
    </row>
    <row r="50" spans="3:6" ht="12.75" customHeight="1">
      <c r="C50" s="64" t="s">
        <v>377</v>
      </c>
      <c r="D50" s="86">
        <v>1001.795</v>
      </c>
      <c r="E50" s="59"/>
      <c r="F50" s="61"/>
    </row>
    <row r="51" spans="3:6" ht="12.75" customHeight="1">
      <c r="C51" s="64" t="s">
        <v>378</v>
      </c>
      <c r="D51" s="86">
        <v>1000.5179</v>
      </c>
      <c r="E51" s="59"/>
      <c r="F51" s="61"/>
    </row>
    <row r="52" spans="3:6" ht="12.75" customHeight="1">
      <c r="C52" s="100" t="s">
        <v>379</v>
      </c>
      <c r="D52" s="68" t="s">
        <v>368</v>
      </c>
      <c r="E52" s="59"/>
      <c r="F52" s="61"/>
    </row>
    <row r="53" spans="3:6" ht="12.75" customHeight="1">
      <c r="C53" s="95" t="s">
        <v>380</v>
      </c>
      <c r="D53" s="68" t="s">
        <v>368</v>
      </c>
      <c r="E53" s="59"/>
      <c r="F53" s="61"/>
    </row>
    <row r="54" spans="3:6" ht="12.75" customHeight="1">
      <c r="C54" s="95" t="s">
        <v>381</v>
      </c>
      <c r="D54" s="101" t="s">
        <v>368</v>
      </c>
      <c r="E54" s="59"/>
      <c r="F54" s="61"/>
    </row>
    <row r="55" spans="3:6" ht="12.75" customHeight="1">
      <c r="C55" s="59" t="s">
        <v>382</v>
      </c>
      <c r="D55" s="89" t="s">
        <v>467</v>
      </c>
      <c r="E55" s="59"/>
      <c r="F55" s="61"/>
    </row>
    <row r="56" spans="3:6" ht="12.75" customHeight="1">
      <c r="C56" s="59" t="s">
        <v>449</v>
      </c>
      <c r="D56" s="20"/>
      <c r="E56" s="59"/>
      <c r="F56" s="61"/>
    </row>
    <row r="57" spans="3:6" ht="12.75" customHeight="1">
      <c r="C57" s="80" t="s">
        <v>384</v>
      </c>
      <c r="D57" s="90" t="s">
        <v>385</v>
      </c>
      <c r="E57" s="90" t="s">
        <v>386</v>
      </c>
      <c r="F57" s="97"/>
    </row>
    <row r="58" spans="3:6" ht="12.75" customHeight="1">
      <c r="C58" s="64" t="s">
        <v>372</v>
      </c>
      <c r="D58" s="98">
        <v>4.884432</v>
      </c>
      <c r="E58" s="98">
        <v>4.186454</v>
      </c>
      <c r="F58" s="99" t="s">
        <v>450</v>
      </c>
    </row>
    <row r="59" spans="3:6" ht="12.75">
      <c r="C59" s="64" t="s">
        <v>448</v>
      </c>
      <c r="D59" s="82">
        <v>4.41965</v>
      </c>
      <c r="E59" s="82">
        <v>3.7880849999999993</v>
      </c>
      <c r="F59" s="99" t="s">
        <v>451</v>
      </c>
    </row>
    <row r="60" spans="3:6" ht="12.75">
      <c r="C60" s="64" t="s">
        <v>375</v>
      </c>
      <c r="D60" s="82">
        <v>4.432556</v>
      </c>
      <c r="E60" s="82">
        <v>3.799148</v>
      </c>
      <c r="F60" s="99" t="s">
        <v>452</v>
      </c>
    </row>
    <row r="61" spans="3:6" ht="12.75">
      <c r="C61" s="64" t="s">
        <v>377</v>
      </c>
      <c r="D61" s="82">
        <v>4.9295149999999985</v>
      </c>
      <c r="E61" s="82">
        <v>4.225092999999999</v>
      </c>
      <c r="F61" s="99"/>
    </row>
    <row r="62" spans="3:6" ht="12.75">
      <c r="C62" s="64" t="s">
        <v>378</v>
      </c>
      <c r="D62" s="82">
        <v>4.466992</v>
      </c>
      <c r="E62" s="82">
        <v>3.828664</v>
      </c>
      <c r="F62" s="99"/>
    </row>
    <row r="63" spans="3:6" ht="12.75">
      <c r="C63" s="92" t="s">
        <v>387</v>
      </c>
      <c r="D63" s="82"/>
      <c r="E63" s="82"/>
      <c r="F63" s="97"/>
    </row>
    <row r="64" spans="3:6" ht="12.75">
      <c r="C64" s="94" t="s">
        <v>388</v>
      </c>
      <c r="D64" s="93"/>
      <c r="E64" s="93"/>
      <c r="F64" s="9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3">
      <selection activeCell="C98" sqref="C98"/>
    </sheetView>
  </sheetViews>
  <sheetFormatPr defaultColWidth="9.140625" defaultRowHeight="12.75"/>
  <cols>
    <col min="1" max="1" width="6.421875" style="18" bestFit="1" customWidth="1"/>
    <col min="2" max="2" width="14.57421875" style="18" bestFit="1" customWidth="1"/>
    <col min="3" max="3" width="47.8515625" style="18" customWidth="1"/>
    <col min="4" max="4" width="14.8515625" style="18" bestFit="1" customWidth="1"/>
    <col min="5" max="5" width="12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57421875" style="18" bestFit="1" customWidth="1"/>
    <col min="13" max="13" width="12.7109375" style="18" bestFit="1" customWidth="1"/>
    <col min="14" max="14" width="5.8515625" style="18" bestFit="1" customWidth="1"/>
    <col min="15" max="16384" width="9.140625" style="18" customWidth="1"/>
  </cols>
  <sheetData>
    <row r="1" spans="1:8" ht="18">
      <c r="A1" s="23"/>
      <c r="B1" s="23"/>
      <c r="C1" s="102" t="s">
        <v>143</v>
      </c>
      <c r="D1" s="102"/>
      <c r="E1" s="102"/>
      <c r="F1" s="102"/>
      <c r="G1" s="102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54</v>
      </c>
      <c r="C9" s="18" t="s">
        <v>53</v>
      </c>
      <c r="D9" s="18" t="s">
        <v>24</v>
      </c>
      <c r="E9" s="43">
        <v>150000000</v>
      </c>
      <c r="F9" s="39">
        <v>1488.009</v>
      </c>
      <c r="G9" s="40">
        <v>0.0562</v>
      </c>
      <c r="H9" s="41">
        <v>41368</v>
      </c>
    </row>
    <row r="10" spans="1:11" ht="12.75" customHeight="1">
      <c r="A10" s="18">
        <v>2</v>
      </c>
      <c r="B10" s="18" t="s">
        <v>145</v>
      </c>
      <c r="C10" s="18" t="s">
        <v>144</v>
      </c>
      <c r="D10" s="18" t="s">
        <v>13</v>
      </c>
      <c r="E10" s="43">
        <v>150000000</v>
      </c>
      <c r="F10" s="39">
        <v>1485.6765</v>
      </c>
      <c r="G10" s="40">
        <v>0.056100000000000004</v>
      </c>
      <c r="H10" s="41">
        <v>41374</v>
      </c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147</v>
      </c>
      <c r="C11" s="18" t="s">
        <v>146</v>
      </c>
      <c r="D11" s="18" t="s">
        <v>13</v>
      </c>
      <c r="E11" s="43">
        <v>100000000</v>
      </c>
      <c r="F11" s="39">
        <v>992.417</v>
      </c>
      <c r="G11" s="40">
        <v>0.0375</v>
      </c>
      <c r="H11" s="41">
        <v>41366</v>
      </c>
      <c r="J11" s="40" t="s">
        <v>24</v>
      </c>
      <c r="K11" s="19">
        <v>0.24989999999999998</v>
      </c>
    </row>
    <row r="12" spans="1:11" ht="12.75" customHeight="1">
      <c r="A12" s="18">
        <v>4</v>
      </c>
      <c r="B12" s="18" t="s">
        <v>62</v>
      </c>
      <c r="C12" s="18" t="s">
        <v>61</v>
      </c>
      <c r="D12" s="18" t="s">
        <v>24</v>
      </c>
      <c r="E12" s="43">
        <v>100000000</v>
      </c>
      <c r="F12" s="39">
        <v>985.821</v>
      </c>
      <c r="G12" s="40">
        <v>0.037200000000000004</v>
      </c>
      <c r="H12" s="41">
        <v>41393</v>
      </c>
      <c r="J12" s="40" t="s">
        <v>13</v>
      </c>
      <c r="K12" s="19">
        <v>0.2132</v>
      </c>
    </row>
    <row r="13" spans="1:11" ht="12.75" customHeight="1">
      <c r="A13" s="18">
        <v>5</v>
      </c>
      <c r="B13" s="18" t="s">
        <v>148</v>
      </c>
      <c r="C13" s="18" t="s">
        <v>51</v>
      </c>
      <c r="D13" s="18" t="s">
        <v>24</v>
      </c>
      <c r="E13" s="43">
        <v>20000000</v>
      </c>
      <c r="F13" s="39">
        <v>186.1148</v>
      </c>
      <c r="G13" s="40">
        <v>0.006999999999999999</v>
      </c>
      <c r="H13" s="41">
        <v>41624</v>
      </c>
      <c r="J13" s="40" t="s">
        <v>21</v>
      </c>
      <c r="K13" s="19">
        <v>0.1091</v>
      </c>
    </row>
    <row r="14" spans="1:11" ht="12.75" customHeight="1">
      <c r="A14" s="57"/>
      <c r="B14" s="57"/>
      <c r="C14" s="47" t="s">
        <v>63</v>
      </c>
      <c r="D14" s="47"/>
      <c r="E14" s="47"/>
      <c r="F14" s="48">
        <f>SUM(F9:F13)</f>
        <v>5138.0383</v>
      </c>
      <c r="G14" s="49">
        <f>SUM(G9:G13)</f>
        <v>0.19400000000000003</v>
      </c>
      <c r="H14" s="50"/>
      <c r="I14" s="51"/>
      <c r="J14" s="40" t="s">
        <v>149</v>
      </c>
      <c r="K14" s="19">
        <v>0.0756</v>
      </c>
    </row>
    <row r="15" spans="6:11" ht="12.75" customHeight="1">
      <c r="F15" s="39"/>
      <c r="G15" s="40"/>
      <c r="H15" s="41"/>
      <c r="J15" s="40" t="s">
        <v>27</v>
      </c>
      <c r="K15" s="19">
        <v>0.0562</v>
      </c>
    </row>
    <row r="16" spans="3:11" ht="12.75" customHeight="1">
      <c r="C16" s="42" t="s">
        <v>64</v>
      </c>
      <c r="F16" s="39"/>
      <c r="G16" s="40"/>
      <c r="H16" s="41"/>
      <c r="J16" s="40" t="s">
        <v>150</v>
      </c>
      <c r="K16" s="19">
        <v>0.054400000000000004</v>
      </c>
    </row>
    <row r="17" spans="1:11" ht="12.75" customHeight="1">
      <c r="A17" s="18">
        <v>6</v>
      </c>
      <c r="B17" s="18" t="s">
        <v>118</v>
      </c>
      <c r="C17" s="18" t="s">
        <v>117</v>
      </c>
      <c r="D17" s="18" t="s">
        <v>24</v>
      </c>
      <c r="E17" s="43">
        <v>350000000</v>
      </c>
      <c r="F17" s="39">
        <v>3461.899</v>
      </c>
      <c r="G17" s="40">
        <v>0.1307</v>
      </c>
      <c r="H17" s="41">
        <v>41379</v>
      </c>
      <c r="J17" s="40" t="s">
        <v>151</v>
      </c>
      <c r="K17" s="19">
        <v>0.0529</v>
      </c>
    </row>
    <row r="18" spans="1:11" ht="12.75" customHeight="1">
      <c r="A18" s="18">
        <v>7</v>
      </c>
      <c r="B18" s="18" t="s">
        <v>154</v>
      </c>
      <c r="C18" s="18" t="s">
        <v>152</v>
      </c>
      <c r="D18" s="18" t="s">
        <v>21</v>
      </c>
      <c r="E18" s="43">
        <v>200000000</v>
      </c>
      <c r="F18" s="39">
        <v>1898.842</v>
      </c>
      <c r="G18" s="40">
        <v>0.0717</v>
      </c>
      <c r="H18" s="41">
        <v>41534</v>
      </c>
      <c r="J18" s="40" t="s">
        <v>153</v>
      </c>
      <c r="K18" s="19">
        <v>0.037599999999999995</v>
      </c>
    </row>
    <row r="19" spans="1:11" ht="12.75" customHeight="1">
      <c r="A19" s="18">
        <v>8</v>
      </c>
      <c r="B19" s="18" t="s">
        <v>126</v>
      </c>
      <c r="C19" s="18" t="s">
        <v>75</v>
      </c>
      <c r="D19" s="18" t="s">
        <v>13</v>
      </c>
      <c r="E19" s="43">
        <v>150000000</v>
      </c>
      <c r="F19" s="39">
        <v>1484.6355</v>
      </c>
      <c r="G19" s="40">
        <v>0.056100000000000004</v>
      </c>
      <c r="H19" s="41">
        <v>41372</v>
      </c>
      <c r="J19" s="40" t="s">
        <v>155</v>
      </c>
      <c r="K19" s="19">
        <v>0.0191</v>
      </c>
    </row>
    <row r="20" spans="1:11" ht="12.75" customHeight="1">
      <c r="A20" s="18">
        <v>9</v>
      </c>
      <c r="B20" s="18" t="s">
        <v>125</v>
      </c>
      <c r="C20" s="18" t="s">
        <v>124</v>
      </c>
      <c r="D20" s="18" t="s">
        <v>13</v>
      </c>
      <c r="E20" s="43">
        <v>100000000</v>
      </c>
      <c r="F20" s="39">
        <v>991.43</v>
      </c>
      <c r="G20" s="40">
        <v>0.0374</v>
      </c>
      <c r="H20" s="41">
        <v>41369</v>
      </c>
      <c r="J20" s="40" t="s">
        <v>156</v>
      </c>
      <c r="K20" s="19">
        <v>0.019</v>
      </c>
    </row>
    <row r="21" spans="1:11" ht="12.75" customHeight="1">
      <c r="A21" s="18">
        <v>10</v>
      </c>
      <c r="B21" s="18" t="s">
        <v>116</v>
      </c>
      <c r="C21" s="18" t="s">
        <v>115</v>
      </c>
      <c r="D21" s="18" t="s">
        <v>21</v>
      </c>
      <c r="E21" s="43">
        <v>100000000</v>
      </c>
      <c r="F21" s="39">
        <v>991.401</v>
      </c>
      <c r="G21" s="40">
        <v>0.0374</v>
      </c>
      <c r="H21" s="41">
        <v>41369</v>
      </c>
      <c r="J21" s="40" t="s">
        <v>33</v>
      </c>
      <c r="K21" s="19">
        <v>0.113</v>
      </c>
    </row>
    <row r="22" spans="1:10" ht="12.75" customHeight="1">
      <c r="A22" s="18">
        <v>11</v>
      </c>
      <c r="B22" s="18" t="s">
        <v>120</v>
      </c>
      <c r="C22" s="18" t="s">
        <v>119</v>
      </c>
      <c r="D22" s="18" t="s">
        <v>27</v>
      </c>
      <c r="E22" s="43">
        <v>100000000</v>
      </c>
      <c r="F22" s="39">
        <v>988.617</v>
      </c>
      <c r="G22" s="40">
        <v>0.0373</v>
      </c>
      <c r="H22" s="41">
        <v>41379</v>
      </c>
      <c r="J22" s="40"/>
    </row>
    <row r="23" spans="1:8" ht="12.75" customHeight="1">
      <c r="A23" s="18">
        <v>12</v>
      </c>
      <c r="B23" s="18" t="s">
        <v>157</v>
      </c>
      <c r="C23" s="18" t="s">
        <v>109</v>
      </c>
      <c r="D23" s="18" t="s">
        <v>13</v>
      </c>
      <c r="E23" s="43">
        <v>70000000</v>
      </c>
      <c r="F23" s="39">
        <v>691.6161</v>
      </c>
      <c r="G23" s="40">
        <v>0.026099999999999998</v>
      </c>
      <c r="H23" s="41">
        <v>41376</v>
      </c>
    </row>
    <row r="24" spans="1:8" ht="12.75" customHeight="1">
      <c r="A24" s="18">
        <v>13</v>
      </c>
      <c r="B24" s="18" t="s">
        <v>112</v>
      </c>
      <c r="C24" s="18" t="s">
        <v>111</v>
      </c>
      <c r="D24" s="18" t="s">
        <v>27</v>
      </c>
      <c r="E24" s="43">
        <v>50000000</v>
      </c>
      <c r="F24" s="39">
        <v>499.6165</v>
      </c>
      <c r="G24" s="40">
        <v>0.0189</v>
      </c>
      <c r="H24" s="41">
        <v>41337</v>
      </c>
    </row>
    <row r="25" spans="1:8" ht="12.75" customHeight="1">
      <c r="A25" s="18">
        <v>14</v>
      </c>
      <c r="B25" s="18" t="s">
        <v>74</v>
      </c>
      <c r="C25" s="18" t="s">
        <v>73</v>
      </c>
      <c r="D25" s="18" t="s">
        <v>24</v>
      </c>
      <c r="E25" s="43">
        <v>50000000</v>
      </c>
      <c r="F25" s="39">
        <v>498.6805</v>
      </c>
      <c r="G25" s="40">
        <v>0.018799999999999997</v>
      </c>
      <c r="H25" s="41">
        <v>41346</v>
      </c>
    </row>
    <row r="26" spans="1:9" ht="12.75" customHeight="1">
      <c r="A26" s="57"/>
      <c r="B26" s="57"/>
      <c r="C26" s="47" t="s">
        <v>63</v>
      </c>
      <c r="D26" s="47"/>
      <c r="E26" s="47"/>
      <c r="F26" s="48">
        <f>SUM(F17:F25)</f>
        <v>11506.7376</v>
      </c>
      <c r="G26" s="49">
        <f>SUM(G17:G25)</f>
        <v>0.43439999999999995</v>
      </c>
      <c r="H26" s="50"/>
      <c r="I26" s="51"/>
    </row>
    <row r="27" spans="6:8" ht="12.75" customHeight="1">
      <c r="F27" s="39"/>
      <c r="G27" s="40"/>
      <c r="H27" s="41"/>
    </row>
    <row r="28" spans="3:8" ht="12.75" customHeight="1">
      <c r="C28" s="42" t="s">
        <v>158</v>
      </c>
      <c r="F28" s="39"/>
      <c r="G28" s="40"/>
      <c r="H28" s="41"/>
    </row>
    <row r="29" spans="1:8" ht="12.75" customHeight="1">
      <c r="A29" s="18">
        <v>15</v>
      </c>
      <c r="B29" s="18" t="s">
        <v>160</v>
      </c>
      <c r="C29" s="18" t="s">
        <v>159</v>
      </c>
      <c r="D29" s="18" t="s">
        <v>153</v>
      </c>
      <c r="E29" s="43">
        <v>100000000</v>
      </c>
      <c r="F29" s="39">
        <v>995.646</v>
      </c>
      <c r="G29" s="40">
        <v>0.037599999999999995</v>
      </c>
      <c r="H29" s="41">
        <v>41354</v>
      </c>
    </row>
    <row r="30" spans="1:9" ht="12.75" customHeight="1">
      <c r="A30" s="57"/>
      <c r="B30" s="57"/>
      <c r="C30" s="47" t="s">
        <v>63</v>
      </c>
      <c r="D30" s="47"/>
      <c r="E30" s="47"/>
      <c r="F30" s="48">
        <f>SUM(F29:F29)</f>
        <v>995.646</v>
      </c>
      <c r="G30" s="49">
        <f>SUM(G29:G29)</f>
        <v>0.037599999999999995</v>
      </c>
      <c r="H30" s="50"/>
      <c r="I30" s="51"/>
    </row>
    <row r="31" spans="6:8" ht="12.75" customHeight="1">
      <c r="F31" s="39"/>
      <c r="G31" s="40"/>
      <c r="H31" s="41"/>
    </row>
    <row r="32" spans="3:8" ht="12.75" customHeight="1">
      <c r="C32" s="42" t="s">
        <v>161</v>
      </c>
      <c r="F32" s="39"/>
      <c r="G32" s="40"/>
      <c r="H32" s="41"/>
    </row>
    <row r="33" spans="3:8" ht="12.75" customHeight="1">
      <c r="C33" s="42" t="s">
        <v>162</v>
      </c>
      <c r="F33" s="39"/>
      <c r="G33" s="40"/>
      <c r="H33" s="41"/>
    </row>
    <row r="34" spans="1:8" ht="12.75" customHeight="1">
      <c r="A34" s="18">
        <v>16</v>
      </c>
      <c r="B34" s="18" t="s">
        <v>163</v>
      </c>
      <c r="C34" s="18" t="s">
        <v>93</v>
      </c>
      <c r="D34" s="18" t="s">
        <v>150</v>
      </c>
      <c r="E34" s="43">
        <v>145000000</v>
      </c>
      <c r="F34" s="39">
        <v>1441.0361</v>
      </c>
      <c r="G34" s="40">
        <v>0.054400000000000004</v>
      </c>
      <c r="H34" s="41">
        <v>41397</v>
      </c>
    </row>
    <row r="35" spans="1:8" ht="12.75" customHeight="1">
      <c r="A35" s="18">
        <v>17</v>
      </c>
      <c r="B35" s="18" t="s">
        <v>165</v>
      </c>
      <c r="C35" s="18" t="s">
        <v>164</v>
      </c>
      <c r="D35" s="18" t="s">
        <v>151</v>
      </c>
      <c r="E35" s="43">
        <v>140000000</v>
      </c>
      <c r="F35" s="39">
        <v>1400.0686</v>
      </c>
      <c r="G35" s="40">
        <v>0.0529</v>
      </c>
      <c r="H35" s="41">
        <v>41338</v>
      </c>
    </row>
    <row r="36" spans="1:8" ht="12.75" customHeight="1">
      <c r="A36" s="18">
        <v>18</v>
      </c>
      <c r="B36" s="18" t="s">
        <v>167</v>
      </c>
      <c r="C36" s="18" t="s">
        <v>166</v>
      </c>
      <c r="D36" s="18" t="s">
        <v>149</v>
      </c>
      <c r="E36" s="43">
        <v>100000000</v>
      </c>
      <c r="F36" s="39">
        <v>998.909</v>
      </c>
      <c r="G36" s="40">
        <v>0.0377</v>
      </c>
      <c r="H36" s="41">
        <v>41432</v>
      </c>
    </row>
    <row r="37" spans="1:8" ht="12.75" customHeight="1">
      <c r="A37" s="18">
        <v>19</v>
      </c>
      <c r="B37" s="18" t="s">
        <v>169</v>
      </c>
      <c r="C37" s="18" t="s">
        <v>168</v>
      </c>
      <c r="D37" s="18" t="s">
        <v>155</v>
      </c>
      <c r="E37" s="43">
        <v>50000000</v>
      </c>
      <c r="F37" s="39">
        <v>504.7055</v>
      </c>
      <c r="G37" s="40">
        <v>0.0191</v>
      </c>
      <c r="H37" s="41">
        <v>41879</v>
      </c>
    </row>
    <row r="38" spans="1:8" ht="12.75" customHeight="1">
      <c r="A38" s="18">
        <v>20</v>
      </c>
      <c r="B38" s="18" t="s">
        <v>170</v>
      </c>
      <c r="C38" s="18" t="s">
        <v>69</v>
      </c>
      <c r="D38" s="18" t="s">
        <v>156</v>
      </c>
      <c r="E38" s="43">
        <v>50000000</v>
      </c>
      <c r="F38" s="39">
        <v>502.7815</v>
      </c>
      <c r="G38" s="40">
        <v>0.019</v>
      </c>
      <c r="H38" s="41">
        <v>41901</v>
      </c>
    </row>
    <row r="39" spans="1:8" ht="12.75" customHeight="1">
      <c r="A39" s="18">
        <v>21</v>
      </c>
      <c r="B39" s="18" t="s">
        <v>172</v>
      </c>
      <c r="C39" s="18" t="s">
        <v>171</v>
      </c>
      <c r="D39" s="18" t="s">
        <v>149</v>
      </c>
      <c r="E39" s="43">
        <v>50000000</v>
      </c>
      <c r="F39" s="39">
        <v>502.022</v>
      </c>
      <c r="G39" s="40">
        <v>0.019</v>
      </c>
      <c r="H39" s="41">
        <v>41897</v>
      </c>
    </row>
    <row r="40" spans="1:8" ht="12.75" customHeight="1">
      <c r="A40" s="18">
        <v>22</v>
      </c>
      <c r="B40" s="18" t="s">
        <v>173</v>
      </c>
      <c r="C40" s="18" t="s">
        <v>171</v>
      </c>
      <c r="D40" s="18" t="s">
        <v>149</v>
      </c>
      <c r="E40" s="43">
        <v>50000000</v>
      </c>
      <c r="F40" s="39">
        <v>501.503</v>
      </c>
      <c r="G40" s="40">
        <v>0.0189</v>
      </c>
      <c r="H40" s="41">
        <v>41867</v>
      </c>
    </row>
    <row r="41" spans="1:9" ht="12.75" customHeight="1">
      <c r="A41" s="57"/>
      <c r="B41" s="57"/>
      <c r="C41" s="47" t="s">
        <v>63</v>
      </c>
      <c r="D41" s="47"/>
      <c r="E41" s="47"/>
      <c r="F41" s="48">
        <f>SUM(F34:F40)</f>
        <v>5851.025699999999</v>
      </c>
      <c r="G41" s="49">
        <f>SUM(G34:G40)</f>
        <v>0.221</v>
      </c>
      <c r="H41" s="50"/>
      <c r="I41" s="51"/>
    </row>
    <row r="42" spans="6:8" ht="12.75" customHeight="1">
      <c r="F42" s="39"/>
      <c r="G42" s="40"/>
      <c r="H42" s="41"/>
    </row>
    <row r="43" spans="3:8" ht="12.75" customHeight="1">
      <c r="C43" s="42" t="s">
        <v>137</v>
      </c>
      <c r="F43" s="39">
        <v>1119.763156</v>
      </c>
      <c r="G43" s="40">
        <v>0.042300000000000004</v>
      </c>
      <c r="H43" s="41"/>
    </row>
    <row r="44" spans="1:9" ht="12.75" customHeight="1">
      <c r="A44" s="57"/>
      <c r="B44" s="57"/>
      <c r="C44" s="47" t="s">
        <v>63</v>
      </c>
      <c r="D44" s="47"/>
      <c r="E44" s="47"/>
      <c r="F44" s="48">
        <f>SUM(F43:F43)</f>
        <v>1119.763156</v>
      </c>
      <c r="G44" s="49">
        <f>SUM(G43:G43)</f>
        <v>0.042300000000000004</v>
      </c>
      <c r="H44" s="50"/>
      <c r="I44" s="51"/>
    </row>
    <row r="45" spans="6:8" ht="12.75" customHeight="1">
      <c r="F45" s="39"/>
      <c r="G45" s="40"/>
      <c r="H45" s="41"/>
    </row>
    <row r="46" spans="3:8" ht="12.75" customHeight="1">
      <c r="C46" s="42" t="s">
        <v>138</v>
      </c>
      <c r="F46" s="39"/>
      <c r="G46" s="40"/>
      <c r="H46" s="41"/>
    </row>
    <row r="47" spans="3:8" ht="12.75" customHeight="1">
      <c r="C47" s="42" t="s">
        <v>139</v>
      </c>
      <c r="F47" s="39">
        <v>1867.048149</v>
      </c>
      <c r="G47" s="40">
        <v>0.0707</v>
      </c>
      <c r="H47" s="41"/>
    </row>
    <row r="48" spans="1:9" ht="12.75" customHeight="1">
      <c r="A48" s="57"/>
      <c r="B48" s="57"/>
      <c r="C48" s="47" t="s">
        <v>63</v>
      </c>
      <c r="D48" s="47"/>
      <c r="E48" s="47"/>
      <c r="F48" s="48">
        <f>SUM(F47:F47)</f>
        <v>1867.048149</v>
      </c>
      <c r="G48" s="49">
        <f>SUM(G47:G47)</f>
        <v>0.0707</v>
      </c>
      <c r="H48" s="50"/>
      <c r="I48" s="51"/>
    </row>
    <row r="49" spans="1:9" ht="12.75" customHeight="1">
      <c r="A49" s="58"/>
      <c r="B49" s="58"/>
      <c r="C49" s="52" t="s">
        <v>140</v>
      </c>
      <c r="D49" s="52"/>
      <c r="E49" s="52"/>
      <c r="F49" s="53">
        <f>SUM(F14,F26,F30,F41,F44,F48)</f>
        <v>26478.258905</v>
      </c>
      <c r="G49" s="54">
        <f>SUM(G14,G26,G30,G41,G44,G48)</f>
        <v>0.9999999999999999</v>
      </c>
      <c r="H49" s="55"/>
      <c r="I49" s="56"/>
    </row>
    <row r="50" ht="12.75" customHeight="1"/>
    <row r="51" ht="12.75" customHeight="1">
      <c r="C51" s="42" t="s">
        <v>141</v>
      </c>
    </row>
    <row r="52" ht="12.75" customHeight="1">
      <c r="C52" s="42" t="s">
        <v>364</v>
      </c>
    </row>
    <row r="53" ht="12.75" customHeight="1">
      <c r="C53" s="42"/>
    </row>
    <row r="54" spans="3:5" ht="12.75" customHeight="1">
      <c r="C54" s="1" t="s">
        <v>366</v>
      </c>
      <c r="D54" s="1"/>
      <c r="E54" s="1"/>
    </row>
    <row r="55" spans="3:5" ht="12.75" customHeight="1">
      <c r="C55" s="1" t="s">
        <v>367</v>
      </c>
      <c r="D55" s="3" t="s">
        <v>368</v>
      </c>
      <c r="E55" s="1"/>
    </row>
    <row r="56" spans="3:5" ht="12.75" customHeight="1">
      <c r="C56" s="1" t="s">
        <v>369</v>
      </c>
      <c r="D56" s="1"/>
      <c r="E56" s="1"/>
    </row>
    <row r="57" spans="3:5" ht="12.75" customHeight="1">
      <c r="C57" s="4" t="s">
        <v>371</v>
      </c>
      <c r="D57" s="5">
        <v>1232.43112</v>
      </c>
      <c r="E57" s="1"/>
    </row>
    <row r="58" spans="3:5" ht="12.75" customHeight="1">
      <c r="C58" s="4" t="s">
        <v>389</v>
      </c>
      <c r="D58" s="5">
        <v>1000.770742</v>
      </c>
      <c r="E58" s="1"/>
    </row>
    <row r="59" spans="3:5" ht="12.75" customHeight="1">
      <c r="C59" s="4" t="s">
        <v>390</v>
      </c>
      <c r="D59" s="5">
        <v>1000.005224</v>
      </c>
      <c r="E59" s="1"/>
    </row>
    <row r="60" spans="3:5" ht="12.75" customHeight="1">
      <c r="C60" s="4" t="s">
        <v>391</v>
      </c>
      <c r="D60" s="5">
        <v>1000.305806</v>
      </c>
      <c r="E60" s="1"/>
    </row>
    <row r="61" spans="3:5" ht="12.75" customHeight="1">
      <c r="C61" s="4" t="s">
        <v>392</v>
      </c>
      <c r="D61" s="5">
        <v>1000.005914</v>
      </c>
      <c r="E61" s="1"/>
    </row>
    <row r="62" spans="3:5" ht="12.75" customHeight="1">
      <c r="C62" s="4" t="s">
        <v>376</v>
      </c>
      <c r="D62" s="5">
        <v>1232.672028</v>
      </c>
      <c r="E62" s="1"/>
    </row>
    <row r="63" spans="3:5" ht="12.75" customHeight="1">
      <c r="C63" s="4" t="s">
        <v>393</v>
      </c>
      <c r="D63" s="5">
        <v>1000.7772</v>
      </c>
      <c r="E63" s="1"/>
    </row>
    <row r="64" spans="3:5" ht="12.75" customHeight="1">
      <c r="C64" s="4" t="s">
        <v>394</v>
      </c>
      <c r="D64" s="5">
        <v>1000.135682</v>
      </c>
      <c r="E64" s="1"/>
    </row>
    <row r="65" spans="3:5" ht="12.75" customHeight="1">
      <c r="C65" s="4" t="s">
        <v>395</v>
      </c>
      <c r="D65" s="5">
        <v>1000.065091</v>
      </c>
      <c r="E65" s="1"/>
    </row>
    <row r="66" spans="3:5" ht="12.75" customHeight="1">
      <c r="C66" s="4" t="s">
        <v>370</v>
      </c>
      <c r="D66" s="6"/>
      <c r="E66" s="1"/>
    </row>
    <row r="67" spans="3:5" ht="12.75" customHeight="1">
      <c r="C67" s="4" t="s">
        <v>371</v>
      </c>
      <c r="D67" s="5">
        <v>1239.6545</v>
      </c>
      <c r="E67" s="1"/>
    </row>
    <row r="68" spans="3:5" ht="12.75" customHeight="1">
      <c r="C68" s="4" t="s">
        <v>389</v>
      </c>
      <c r="D68" s="5">
        <v>1001</v>
      </c>
      <c r="E68" s="1"/>
    </row>
    <row r="69" spans="3:5" ht="12.75" customHeight="1">
      <c r="C69" s="4" t="s">
        <v>390</v>
      </c>
      <c r="D69" s="5">
        <v>1000.4082</v>
      </c>
      <c r="E69" s="1"/>
    </row>
    <row r="70" spans="3:5" ht="12.75" customHeight="1">
      <c r="C70" s="4" t="s">
        <v>391</v>
      </c>
      <c r="D70" s="5">
        <v>1000.7093</v>
      </c>
      <c r="E70" s="1"/>
    </row>
    <row r="71" spans="3:5" ht="12.75" customHeight="1">
      <c r="C71" s="4" t="s">
        <v>392</v>
      </c>
      <c r="D71" s="5">
        <v>1000.4082</v>
      </c>
      <c r="E71" s="1"/>
    </row>
    <row r="72" spans="3:5" ht="12.75" customHeight="1">
      <c r="C72" s="4" t="s">
        <v>376</v>
      </c>
      <c r="D72" s="5">
        <v>1240.1944</v>
      </c>
      <c r="E72" s="1"/>
    </row>
    <row r="73" spans="3:5" ht="12.75" customHeight="1">
      <c r="C73" s="4" t="s">
        <v>393</v>
      </c>
      <c r="D73" s="5">
        <v>1000.998</v>
      </c>
      <c r="E73" s="1"/>
    </row>
    <row r="74" spans="3:5" ht="12.75" customHeight="1">
      <c r="C74" s="4" t="s">
        <v>394</v>
      </c>
      <c r="D74" s="5">
        <v>1000.4215</v>
      </c>
      <c r="E74" s="1"/>
    </row>
    <row r="75" spans="3:5" ht="12.75" customHeight="1">
      <c r="C75" s="4" t="s">
        <v>395</v>
      </c>
      <c r="D75" s="5">
        <v>1000.4606</v>
      </c>
      <c r="E75" s="1"/>
    </row>
    <row r="76" spans="3:5" ht="12.75" customHeight="1">
      <c r="C76" s="4"/>
      <c r="D76" s="5"/>
      <c r="E76" s="1"/>
    </row>
    <row r="77" spans="3:5" ht="12.75" customHeight="1">
      <c r="C77" s="1" t="s">
        <v>379</v>
      </c>
      <c r="D77" s="16" t="s">
        <v>368</v>
      </c>
      <c r="E77" s="1"/>
    </row>
    <row r="78" spans="3:5" ht="12.75" customHeight="1">
      <c r="C78" s="17" t="s">
        <v>380</v>
      </c>
      <c r="D78" s="16" t="s">
        <v>368</v>
      </c>
      <c r="E78" s="1"/>
    </row>
    <row r="79" spans="3:5" ht="12.75" customHeight="1">
      <c r="C79" s="1" t="s">
        <v>381</v>
      </c>
      <c r="D79" s="16"/>
      <c r="E79" s="1"/>
    </row>
    <row r="80" spans="3:5" ht="12.75" customHeight="1">
      <c r="C80" s="1" t="s">
        <v>382</v>
      </c>
      <c r="D80" s="3" t="s">
        <v>461</v>
      </c>
      <c r="E80" s="1"/>
    </row>
    <row r="81" spans="3:5" ht="12.75" customHeight="1">
      <c r="C81" s="1" t="s">
        <v>383</v>
      </c>
      <c r="D81" s="8"/>
      <c r="E81" s="1"/>
    </row>
    <row r="82" spans="3:5" ht="12.75" customHeight="1">
      <c r="C82" s="9" t="s">
        <v>384</v>
      </c>
      <c r="D82" s="10" t="s">
        <v>385</v>
      </c>
      <c r="E82" s="10" t="s">
        <v>386</v>
      </c>
    </row>
    <row r="83" spans="3:5" ht="12.75" customHeight="1">
      <c r="C83" s="4" t="s">
        <v>389</v>
      </c>
      <c r="D83" s="11">
        <v>4.9453059999999995</v>
      </c>
      <c r="E83" s="11">
        <v>4.238627999999999</v>
      </c>
    </row>
    <row r="84" spans="3:5" ht="12.75" customHeight="1">
      <c r="C84" s="4" t="s">
        <v>390</v>
      </c>
      <c r="D84" s="12">
        <v>4.789707999999999</v>
      </c>
      <c r="E84" s="12">
        <v>4.105264</v>
      </c>
    </row>
    <row r="85" spans="3:5" ht="12.75" customHeight="1">
      <c r="C85" s="4" t="s">
        <v>391</v>
      </c>
      <c r="D85" s="12">
        <f>2.775914+2.018052</f>
        <v>4.793966</v>
      </c>
      <c r="E85" s="12">
        <f>2.379239+1.729674</f>
        <v>4.108913</v>
      </c>
    </row>
    <row r="86" spans="3:5" ht="12.75" customHeight="1">
      <c r="C86" s="4" t="s">
        <v>392</v>
      </c>
      <c r="D86" s="12">
        <v>5.617591</v>
      </c>
      <c r="E86" s="12">
        <v>5.388234</v>
      </c>
    </row>
    <row r="87" spans="3:5" ht="12.75" customHeight="1">
      <c r="C87" s="4" t="s">
        <v>393</v>
      </c>
      <c r="D87" s="12">
        <v>5.094409000000001</v>
      </c>
      <c r="E87" s="12">
        <v>4.366422</v>
      </c>
    </row>
    <row r="88" spans="3:5" ht="12.75">
      <c r="C88" s="4" t="s">
        <v>394</v>
      </c>
      <c r="D88" s="12">
        <v>5.035028</v>
      </c>
      <c r="E88" s="12">
        <v>4.315529</v>
      </c>
    </row>
    <row r="89" spans="3:5" ht="12.75">
      <c r="C89" s="4" t="s">
        <v>395</v>
      </c>
      <c r="D89" s="12">
        <v>4.952367</v>
      </c>
      <c r="E89" s="12">
        <v>4.244679</v>
      </c>
    </row>
    <row r="90" spans="3:5" ht="12.75">
      <c r="C90" s="13" t="s">
        <v>387</v>
      </c>
      <c r="D90" s="12"/>
      <c r="E90" s="12"/>
    </row>
    <row r="91" spans="3:5" ht="12.75">
      <c r="C91" s="14" t="s">
        <v>388</v>
      </c>
      <c r="D91" s="15"/>
      <c r="E91" s="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85">
      <selection activeCell="H98" sqref="H98"/>
    </sheetView>
  </sheetViews>
  <sheetFormatPr defaultColWidth="25.00390625" defaultRowHeight="12.75"/>
  <cols>
    <col min="1" max="1" width="8.28125" style="18" customWidth="1"/>
    <col min="2" max="2" width="13.7109375" style="18" customWidth="1"/>
    <col min="3" max="3" width="39.57421875" style="18" customWidth="1"/>
    <col min="4" max="4" width="23.28125" style="18" customWidth="1"/>
    <col min="5" max="5" width="15.00390625" style="18" customWidth="1"/>
    <col min="6" max="7" width="25.00390625" style="18" customWidth="1"/>
    <col min="8" max="8" width="21.28125" style="18" customWidth="1"/>
    <col min="9" max="9" width="19.28125" style="20" customWidth="1"/>
    <col min="10" max="10" width="0" style="18" hidden="1" customWidth="1"/>
    <col min="11" max="11" width="11.140625" style="19" hidden="1" customWidth="1"/>
    <col min="12" max="16384" width="25.00390625" style="18" customWidth="1"/>
  </cols>
  <sheetData>
    <row r="1" spans="1:8" ht="12.75">
      <c r="A1" s="23"/>
      <c r="B1" s="23"/>
      <c r="C1" s="103" t="s">
        <v>174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175</v>
      </c>
      <c r="F7" s="39"/>
      <c r="G7" s="40"/>
      <c r="H7" s="41"/>
    </row>
    <row r="8" spans="3:8" ht="12.75" customHeight="1">
      <c r="C8" s="42" t="s">
        <v>162</v>
      </c>
      <c r="F8" s="39"/>
      <c r="G8" s="40"/>
      <c r="H8" s="41"/>
    </row>
    <row r="9" spans="1:8" ht="12.75" customHeight="1">
      <c r="A9" s="18">
        <v>1</v>
      </c>
      <c r="B9" s="18" t="s">
        <v>178</v>
      </c>
      <c r="C9" s="18" t="s">
        <v>176</v>
      </c>
      <c r="D9" s="18" t="s">
        <v>177</v>
      </c>
      <c r="E9" s="43">
        <v>82000</v>
      </c>
      <c r="F9" s="39">
        <v>241.736</v>
      </c>
      <c r="G9" s="40">
        <v>0.0757</v>
      </c>
      <c r="H9" s="41"/>
    </row>
    <row r="10" spans="1:11" ht="12.75" customHeight="1">
      <c r="A10" s="18">
        <v>2</v>
      </c>
      <c r="B10" s="18" t="s">
        <v>181</v>
      </c>
      <c r="C10" s="18" t="s">
        <v>179</v>
      </c>
      <c r="D10" s="18" t="s">
        <v>180</v>
      </c>
      <c r="E10" s="43">
        <v>23200</v>
      </c>
      <c r="F10" s="39">
        <v>241.3728</v>
      </c>
      <c r="G10" s="40">
        <v>0.0756</v>
      </c>
      <c r="H10" s="41"/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183</v>
      </c>
      <c r="C11" s="18" t="s">
        <v>71</v>
      </c>
      <c r="D11" s="18" t="s">
        <v>182</v>
      </c>
      <c r="E11" s="43">
        <v>28080</v>
      </c>
      <c r="F11" s="39">
        <v>212.74812</v>
      </c>
      <c r="G11" s="40">
        <v>0.0666</v>
      </c>
      <c r="H11" s="41"/>
      <c r="J11" s="40" t="s">
        <v>180</v>
      </c>
      <c r="K11" s="19">
        <v>0.19579999999999997</v>
      </c>
    </row>
    <row r="12" spans="1:11" ht="12.75" customHeight="1">
      <c r="A12" s="18">
        <v>4</v>
      </c>
      <c r="B12" s="18" t="s">
        <v>186</v>
      </c>
      <c r="C12" s="18" t="s">
        <v>184</v>
      </c>
      <c r="D12" s="18" t="s">
        <v>180</v>
      </c>
      <c r="E12" s="43">
        <v>29890</v>
      </c>
      <c r="F12" s="39">
        <v>186.917115</v>
      </c>
      <c r="G12" s="40">
        <v>0.058499999999999996</v>
      </c>
      <c r="H12" s="41"/>
      <c r="J12" s="40" t="s">
        <v>185</v>
      </c>
      <c r="K12" s="19">
        <v>0.1114</v>
      </c>
    </row>
    <row r="13" spans="1:11" ht="12.75" customHeight="1">
      <c r="A13" s="18">
        <v>5</v>
      </c>
      <c r="B13" s="18" t="s">
        <v>189</v>
      </c>
      <c r="C13" s="18" t="s">
        <v>187</v>
      </c>
      <c r="D13" s="18" t="s">
        <v>188</v>
      </c>
      <c r="E13" s="43">
        <v>21330</v>
      </c>
      <c r="F13" s="39">
        <v>173.594205</v>
      </c>
      <c r="G13" s="40">
        <v>0.054400000000000004</v>
      </c>
      <c r="H13" s="41"/>
      <c r="J13" s="40" t="s">
        <v>177</v>
      </c>
      <c r="K13" s="19">
        <v>0.1007</v>
      </c>
    </row>
    <row r="14" spans="1:11" ht="12.75" customHeight="1">
      <c r="A14" s="18">
        <v>6</v>
      </c>
      <c r="B14" s="18" t="s">
        <v>192</v>
      </c>
      <c r="C14" s="18" t="s">
        <v>190</v>
      </c>
      <c r="D14" s="18" t="s">
        <v>191</v>
      </c>
      <c r="E14" s="43">
        <v>11000</v>
      </c>
      <c r="F14" s="39">
        <v>150.458</v>
      </c>
      <c r="G14" s="40">
        <v>0.0471</v>
      </c>
      <c r="H14" s="41"/>
      <c r="J14" s="40" t="s">
        <v>182</v>
      </c>
      <c r="K14" s="19">
        <v>0.0955</v>
      </c>
    </row>
    <row r="15" spans="1:11" ht="12.75" customHeight="1">
      <c r="A15" s="18">
        <v>7</v>
      </c>
      <c r="B15" s="18" t="s">
        <v>195</v>
      </c>
      <c r="C15" s="18" t="s">
        <v>193</v>
      </c>
      <c r="D15" s="18" t="s">
        <v>185</v>
      </c>
      <c r="E15" s="43">
        <v>4590</v>
      </c>
      <c r="F15" s="39">
        <v>133.4313</v>
      </c>
      <c r="G15" s="40">
        <v>0.0418</v>
      </c>
      <c r="H15" s="41"/>
      <c r="J15" s="40" t="s">
        <v>194</v>
      </c>
      <c r="K15" s="19">
        <v>0.0818</v>
      </c>
    </row>
    <row r="16" spans="1:11" ht="12.75" customHeight="1">
      <c r="A16" s="18">
        <v>8</v>
      </c>
      <c r="B16" s="18" t="s">
        <v>197</v>
      </c>
      <c r="C16" s="18" t="s">
        <v>196</v>
      </c>
      <c r="D16" s="18" t="s">
        <v>180</v>
      </c>
      <c r="E16" s="43">
        <v>5560</v>
      </c>
      <c r="F16" s="39">
        <v>115.69804</v>
      </c>
      <c r="G16" s="40">
        <v>0.0362</v>
      </c>
      <c r="H16" s="41"/>
      <c r="J16" s="40" t="s">
        <v>188</v>
      </c>
      <c r="K16" s="19">
        <v>0.0698</v>
      </c>
    </row>
    <row r="17" spans="1:11" ht="12.75" customHeight="1">
      <c r="A17" s="18">
        <v>9</v>
      </c>
      <c r="B17" s="18" t="s">
        <v>200</v>
      </c>
      <c r="C17" s="18" t="s">
        <v>198</v>
      </c>
      <c r="D17" s="18" t="s">
        <v>194</v>
      </c>
      <c r="E17" s="43">
        <v>28550</v>
      </c>
      <c r="F17" s="39">
        <v>102.737175</v>
      </c>
      <c r="G17" s="40">
        <v>0.0322</v>
      </c>
      <c r="H17" s="41"/>
      <c r="J17" s="40" t="s">
        <v>199</v>
      </c>
      <c r="K17" s="19">
        <v>0.0681</v>
      </c>
    </row>
    <row r="18" spans="1:11" ht="12.75" customHeight="1">
      <c r="A18" s="18">
        <v>10</v>
      </c>
      <c r="B18" s="18" t="s">
        <v>203</v>
      </c>
      <c r="C18" s="18" t="s">
        <v>201</v>
      </c>
      <c r="D18" s="18" t="s">
        <v>185</v>
      </c>
      <c r="E18" s="43">
        <v>6570</v>
      </c>
      <c r="F18" s="39">
        <v>99.6669</v>
      </c>
      <c r="G18" s="40">
        <v>0.031200000000000002</v>
      </c>
      <c r="H18" s="41"/>
      <c r="J18" s="40" t="s">
        <v>202</v>
      </c>
      <c r="K18" s="19">
        <v>0.0506</v>
      </c>
    </row>
    <row r="19" spans="1:11" ht="12.75" customHeight="1">
      <c r="A19" s="18">
        <v>11</v>
      </c>
      <c r="B19" s="18" t="s">
        <v>205</v>
      </c>
      <c r="C19" s="18" t="s">
        <v>204</v>
      </c>
      <c r="D19" s="18" t="s">
        <v>202</v>
      </c>
      <c r="E19" s="43">
        <v>27840</v>
      </c>
      <c r="F19" s="39">
        <v>89.89536</v>
      </c>
      <c r="G19" s="40">
        <v>0.0281</v>
      </c>
      <c r="H19" s="41"/>
      <c r="J19" s="40" t="s">
        <v>191</v>
      </c>
      <c r="K19" s="19">
        <v>0.0471</v>
      </c>
    </row>
    <row r="20" spans="1:11" ht="12.75" customHeight="1">
      <c r="A20" s="18">
        <v>12</v>
      </c>
      <c r="B20" s="18" t="s">
        <v>208</v>
      </c>
      <c r="C20" s="18" t="s">
        <v>206</v>
      </c>
      <c r="D20" s="18" t="s">
        <v>177</v>
      </c>
      <c r="E20" s="43">
        <v>18030</v>
      </c>
      <c r="F20" s="39">
        <v>79.881915</v>
      </c>
      <c r="G20" s="40">
        <v>0.025</v>
      </c>
      <c r="H20" s="41"/>
      <c r="J20" s="40" t="s">
        <v>207</v>
      </c>
      <c r="K20" s="19">
        <v>0.024900000000000002</v>
      </c>
    </row>
    <row r="21" spans="1:11" ht="12.75" customHeight="1">
      <c r="A21" s="18">
        <v>13</v>
      </c>
      <c r="B21" s="18" t="s">
        <v>211</v>
      </c>
      <c r="C21" s="18" t="s">
        <v>209</v>
      </c>
      <c r="D21" s="18" t="s">
        <v>199</v>
      </c>
      <c r="E21" s="43">
        <v>8360</v>
      </c>
      <c r="F21" s="39">
        <v>73.04132</v>
      </c>
      <c r="G21" s="40">
        <v>0.0229</v>
      </c>
      <c r="H21" s="41"/>
      <c r="J21" s="40" t="s">
        <v>210</v>
      </c>
      <c r="K21" s="19">
        <v>0.023</v>
      </c>
    </row>
    <row r="22" spans="1:11" ht="12.75" customHeight="1">
      <c r="A22" s="18">
        <v>14</v>
      </c>
      <c r="B22" s="18" t="s">
        <v>214</v>
      </c>
      <c r="C22" s="18" t="s">
        <v>212</v>
      </c>
      <c r="D22" s="18" t="s">
        <v>194</v>
      </c>
      <c r="E22" s="43">
        <v>4080</v>
      </c>
      <c r="F22" s="39">
        <v>71.62236</v>
      </c>
      <c r="G22" s="40">
        <v>0.022400000000000003</v>
      </c>
      <c r="H22" s="41"/>
      <c r="J22" s="40" t="s">
        <v>213</v>
      </c>
      <c r="K22" s="19">
        <v>0.0218</v>
      </c>
    </row>
    <row r="23" spans="1:11" ht="12.75" customHeight="1">
      <c r="A23" s="18">
        <v>15</v>
      </c>
      <c r="B23" s="18" t="s">
        <v>217</v>
      </c>
      <c r="C23" s="18" t="s">
        <v>215</v>
      </c>
      <c r="D23" s="18" t="s">
        <v>185</v>
      </c>
      <c r="E23" s="43">
        <v>16250</v>
      </c>
      <c r="F23" s="39">
        <v>67.665</v>
      </c>
      <c r="G23" s="40">
        <v>0.0212</v>
      </c>
      <c r="H23" s="41"/>
      <c r="J23" s="40" t="s">
        <v>216</v>
      </c>
      <c r="K23" s="19">
        <v>0.018799999999999997</v>
      </c>
    </row>
    <row r="24" spans="1:11" ht="12.75" customHeight="1">
      <c r="A24" s="18">
        <v>16</v>
      </c>
      <c r="B24" s="18" t="s">
        <v>220</v>
      </c>
      <c r="C24" s="18" t="s">
        <v>218</v>
      </c>
      <c r="D24" s="18" t="s">
        <v>199</v>
      </c>
      <c r="E24" s="43">
        <v>21550</v>
      </c>
      <c r="F24" s="39">
        <v>61.967025</v>
      </c>
      <c r="G24" s="40">
        <v>0.0194</v>
      </c>
      <c r="H24" s="41"/>
      <c r="J24" s="40" t="s">
        <v>219</v>
      </c>
      <c r="K24" s="19">
        <v>0.0166</v>
      </c>
    </row>
    <row r="25" spans="1:11" ht="12.75" customHeight="1">
      <c r="A25" s="18">
        <v>17</v>
      </c>
      <c r="B25" s="18" t="s">
        <v>223</v>
      </c>
      <c r="C25" s="18" t="s">
        <v>221</v>
      </c>
      <c r="D25" s="18" t="s">
        <v>194</v>
      </c>
      <c r="E25" s="43">
        <v>6740</v>
      </c>
      <c r="F25" s="39">
        <v>54.06491</v>
      </c>
      <c r="G25" s="40">
        <v>0.0169</v>
      </c>
      <c r="H25" s="41"/>
      <c r="J25" s="40" t="s">
        <v>222</v>
      </c>
      <c r="K25" s="19">
        <v>0.0165</v>
      </c>
    </row>
    <row r="26" spans="1:11" ht="12.75" customHeight="1">
      <c r="A26" s="18">
        <v>18</v>
      </c>
      <c r="B26" s="18" t="s">
        <v>226</v>
      </c>
      <c r="C26" s="18" t="s">
        <v>224</v>
      </c>
      <c r="D26" s="18" t="s">
        <v>219</v>
      </c>
      <c r="E26" s="43">
        <v>5280</v>
      </c>
      <c r="F26" s="39">
        <v>53.03496</v>
      </c>
      <c r="G26" s="40">
        <v>0.0166</v>
      </c>
      <c r="H26" s="41"/>
      <c r="J26" s="40" t="s">
        <v>225</v>
      </c>
      <c r="K26" s="19">
        <v>0.0134</v>
      </c>
    </row>
    <row r="27" spans="1:11" ht="12.75" customHeight="1">
      <c r="A27" s="18">
        <v>19</v>
      </c>
      <c r="B27" s="18" t="s">
        <v>229</v>
      </c>
      <c r="C27" s="18" t="s">
        <v>227</v>
      </c>
      <c r="D27" s="18" t="s">
        <v>222</v>
      </c>
      <c r="E27" s="43">
        <v>35000</v>
      </c>
      <c r="F27" s="39">
        <v>52.815</v>
      </c>
      <c r="G27" s="40">
        <v>0.0165</v>
      </c>
      <c r="H27" s="41"/>
      <c r="J27" s="40" t="s">
        <v>228</v>
      </c>
      <c r="K27" s="19">
        <v>0.0070999999999999995</v>
      </c>
    </row>
    <row r="28" spans="1:11" ht="12.75" customHeight="1">
      <c r="A28" s="18">
        <v>20</v>
      </c>
      <c r="B28" s="18" t="s">
        <v>232</v>
      </c>
      <c r="C28" s="18" t="s">
        <v>230</v>
      </c>
      <c r="D28" s="18" t="s">
        <v>199</v>
      </c>
      <c r="E28" s="43">
        <v>2500</v>
      </c>
      <c r="F28" s="39">
        <v>49.325</v>
      </c>
      <c r="G28" s="40">
        <v>0.0154</v>
      </c>
      <c r="H28" s="41"/>
      <c r="J28" s="40" t="s">
        <v>231</v>
      </c>
      <c r="K28" s="19">
        <v>0.0052</v>
      </c>
    </row>
    <row r="29" spans="1:11" ht="12.75" customHeight="1">
      <c r="A29" s="18">
        <v>21</v>
      </c>
      <c r="B29" s="18" t="s">
        <v>233</v>
      </c>
      <c r="C29" s="18" t="s">
        <v>85</v>
      </c>
      <c r="D29" s="18" t="s">
        <v>188</v>
      </c>
      <c r="E29" s="43">
        <v>17000</v>
      </c>
      <c r="F29" s="39">
        <v>49.2575</v>
      </c>
      <c r="G29" s="40">
        <v>0.0154</v>
      </c>
      <c r="H29" s="41"/>
      <c r="J29" s="40" t="s">
        <v>155</v>
      </c>
      <c r="K29" s="19">
        <v>0.0003</v>
      </c>
    </row>
    <row r="30" spans="1:11" ht="12.75" customHeight="1">
      <c r="A30" s="18">
        <v>22</v>
      </c>
      <c r="B30" s="18" t="s">
        <v>234</v>
      </c>
      <c r="C30" s="18" t="s">
        <v>166</v>
      </c>
      <c r="D30" s="18" t="s">
        <v>182</v>
      </c>
      <c r="E30" s="43">
        <v>20500</v>
      </c>
      <c r="F30" s="39">
        <v>47.642</v>
      </c>
      <c r="G30" s="40">
        <v>0.0149</v>
      </c>
      <c r="H30" s="41"/>
      <c r="J30" s="40" t="s">
        <v>33</v>
      </c>
      <c r="K30" s="19">
        <v>0.0316</v>
      </c>
    </row>
    <row r="31" spans="1:10" ht="12.75" customHeight="1">
      <c r="A31" s="18">
        <v>23</v>
      </c>
      <c r="B31" s="18" t="s">
        <v>236</v>
      </c>
      <c r="C31" s="18" t="s">
        <v>235</v>
      </c>
      <c r="D31" s="18" t="s">
        <v>182</v>
      </c>
      <c r="E31" s="43">
        <v>30000</v>
      </c>
      <c r="F31" s="39">
        <v>44.79</v>
      </c>
      <c r="G31" s="40">
        <v>0.013999999999999999</v>
      </c>
      <c r="H31" s="41"/>
      <c r="J31" s="40"/>
    </row>
    <row r="32" spans="1:8" ht="12.75" customHeight="1">
      <c r="A32" s="18">
        <v>24</v>
      </c>
      <c r="B32" s="18" t="s">
        <v>238</v>
      </c>
      <c r="C32" s="18" t="s">
        <v>237</v>
      </c>
      <c r="D32" s="18" t="s">
        <v>207</v>
      </c>
      <c r="E32" s="43">
        <v>23000</v>
      </c>
      <c r="F32" s="39">
        <v>44.0565</v>
      </c>
      <c r="G32" s="40">
        <v>0.0138</v>
      </c>
      <c r="H32" s="41"/>
    </row>
    <row r="33" spans="1:8" ht="12.75" customHeight="1">
      <c r="A33" s="18">
        <v>25</v>
      </c>
      <c r="B33" s="18" t="s">
        <v>240</v>
      </c>
      <c r="C33" s="18" t="s">
        <v>239</v>
      </c>
      <c r="D33" s="18" t="s">
        <v>210</v>
      </c>
      <c r="E33" s="43">
        <v>31000</v>
      </c>
      <c r="F33" s="39">
        <v>42.4855</v>
      </c>
      <c r="G33" s="40">
        <v>0.013300000000000001</v>
      </c>
      <c r="H33" s="41"/>
    </row>
    <row r="34" spans="1:8" ht="12.75" customHeight="1">
      <c r="A34" s="18">
        <v>26</v>
      </c>
      <c r="B34" s="18" t="s">
        <v>242</v>
      </c>
      <c r="C34" s="18" t="s">
        <v>241</v>
      </c>
      <c r="D34" s="18" t="s">
        <v>213</v>
      </c>
      <c r="E34" s="43">
        <v>11710</v>
      </c>
      <c r="F34" s="39">
        <v>39.98965</v>
      </c>
      <c r="G34" s="40">
        <v>0.0125</v>
      </c>
      <c r="H34" s="41"/>
    </row>
    <row r="35" spans="1:8" ht="12.75" customHeight="1">
      <c r="A35" s="18">
        <v>27</v>
      </c>
      <c r="B35" s="18" t="s">
        <v>244</v>
      </c>
      <c r="C35" s="18" t="s">
        <v>243</v>
      </c>
      <c r="D35" s="18" t="s">
        <v>185</v>
      </c>
      <c r="E35" s="43">
        <v>3500</v>
      </c>
      <c r="F35" s="39">
        <v>36.78675</v>
      </c>
      <c r="G35" s="40">
        <v>0.0115</v>
      </c>
      <c r="H35" s="41"/>
    </row>
    <row r="36" spans="1:8" ht="12.75" customHeight="1">
      <c r="A36" s="18">
        <v>28</v>
      </c>
      <c r="B36" s="18" t="s">
        <v>246</v>
      </c>
      <c r="C36" s="18" t="s">
        <v>245</v>
      </c>
      <c r="D36" s="18" t="s">
        <v>202</v>
      </c>
      <c r="E36" s="43">
        <v>60000</v>
      </c>
      <c r="F36" s="39">
        <v>36.63</v>
      </c>
      <c r="G36" s="40">
        <v>0.0115</v>
      </c>
      <c r="H36" s="41"/>
    </row>
    <row r="37" spans="1:8" ht="12.75" customHeight="1">
      <c r="A37" s="18">
        <v>29</v>
      </c>
      <c r="B37" s="18" t="s">
        <v>248</v>
      </c>
      <c r="C37" s="18" t="s">
        <v>247</v>
      </c>
      <c r="D37" s="18" t="s">
        <v>207</v>
      </c>
      <c r="E37" s="43">
        <v>1200</v>
      </c>
      <c r="F37" s="39">
        <v>35.4708</v>
      </c>
      <c r="G37" s="40">
        <v>0.0111</v>
      </c>
      <c r="H37" s="41"/>
    </row>
    <row r="38" spans="1:8" ht="12.75" customHeight="1">
      <c r="A38" s="18">
        <v>30</v>
      </c>
      <c r="B38" s="18" t="s">
        <v>250</v>
      </c>
      <c r="C38" s="18" t="s">
        <v>249</v>
      </c>
      <c r="D38" s="18" t="s">
        <v>202</v>
      </c>
      <c r="E38" s="43">
        <v>30000</v>
      </c>
      <c r="F38" s="39">
        <v>35.28</v>
      </c>
      <c r="G38" s="40">
        <v>0.011000000000000001</v>
      </c>
      <c r="H38" s="41"/>
    </row>
    <row r="39" spans="1:8" ht="12.75" customHeight="1">
      <c r="A39" s="18">
        <v>31</v>
      </c>
      <c r="B39" s="18" t="s">
        <v>252</v>
      </c>
      <c r="C39" s="18" t="s">
        <v>251</v>
      </c>
      <c r="D39" s="18" t="s">
        <v>216</v>
      </c>
      <c r="E39" s="43">
        <v>16000</v>
      </c>
      <c r="F39" s="39">
        <v>34.88</v>
      </c>
      <c r="G39" s="40">
        <v>0.0109</v>
      </c>
      <c r="H39" s="41"/>
    </row>
    <row r="40" spans="1:8" ht="12.75" customHeight="1">
      <c r="A40" s="18">
        <v>32</v>
      </c>
      <c r="B40" s="18" t="s">
        <v>254</v>
      </c>
      <c r="C40" s="18" t="s">
        <v>253</v>
      </c>
      <c r="D40" s="18" t="s">
        <v>199</v>
      </c>
      <c r="E40" s="43">
        <v>2450</v>
      </c>
      <c r="F40" s="39">
        <v>33.181575</v>
      </c>
      <c r="G40" s="40">
        <v>0.0104</v>
      </c>
      <c r="H40" s="41"/>
    </row>
    <row r="41" spans="1:8" ht="12.75" customHeight="1">
      <c r="A41" s="18">
        <v>33</v>
      </c>
      <c r="B41" s="18" t="s">
        <v>255</v>
      </c>
      <c r="C41" s="18" t="s">
        <v>48</v>
      </c>
      <c r="D41" s="18" t="s">
        <v>180</v>
      </c>
      <c r="E41" s="43">
        <v>2450</v>
      </c>
      <c r="F41" s="39">
        <v>32.931675</v>
      </c>
      <c r="G41" s="40">
        <v>0.0103</v>
      </c>
      <c r="H41" s="41"/>
    </row>
    <row r="42" spans="1:8" ht="12.75" customHeight="1">
      <c r="A42" s="18">
        <v>34</v>
      </c>
      <c r="B42" s="18" t="s">
        <v>257</v>
      </c>
      <c r="C42" s="18" t="s">
        <v>256</v>
      </c>
      <c r="D42" s="18" t="s">
        <v>194</v>
      </c>
      <c r="E42" s="43">
        <v>6530</v>
      </c>
      <c r="F42" s="39">
        <v>32.757745</v>
      </c>
      <c r="G42" s="40">
        <v>0.0103</v>
      </c>
      <c r="H42" s="41"/>
    </row>
    <row r="43" spans="1:8" ht="12.75" customHeight="1">
      <c r="A43" s="18">
        <v>35</v>
      </c>
      <c r="B43" s="18" t="s">
        <v>259</v>
      </c>
      <c r="C43" s="18" t="s">
        <v>258</v>
      </c>
      <c r="D43" s="18" t="s">
        <v>180</v>
      </c>
      <c r="E43" s="43">
        <v>6671</v>
      </c>
      <c r="F43" s="39">
        <v>31.48712</v>
      </c>
      <c r="G43" s="40">
        <v>0.009899999999999999</v>
      </c>
      <c r="H43" s="41"/>
    </row>
    <row r="44" spans="1:8" ht="12.75" customHeight="1">
      <c r="A44" s="18">
        <v>36</v>
      </c>
      <c r="B44" s="18" t="s">
        <v>261</v>
      </c>
      <c r="C44" s="18" t="s">
        <v>260</v>
      </c>
      <c r="D44" s="18" t="s">
        <v>210</v>
      </c>
      <c r="E44" s="43">
        <v>10000</v>
      </c>
      <c r="F44" s="39">
        <v>30.98</v>
      </c>
      <c r="G44" s="40">
        <v>0.0097</v>
      </c>
      <c r="H44" s="41"/>
    </row>
    <row r="45" spans="1:8" ht="12.75" customHeight="1">
      <c r="A45" s="18">
        <v>37</v>
      </c>
      <c r="B45" s="18" t="s">
        <v>262</v>
      </c>
      <c r="C45" s="18" t="s">
        <v>117</v>
      </c>
      <c r="D45" s="18" t="s">
        <v>213</v>
      </c>
      <c r="E45" s="43">
        <v>8500</v>
      </c>
      <c r="F45" s="39">
        <v>29.6565</v>
      </c>
      <c r="G45" s="40">
        <v>0.009300000000000001</v>
      </c>
      <c r="H45" s="41"/>
    </row>
    <row r="46" spans="1:8" ht="12.75" customHeight="1">
      <c r="A46" s="18">
        <v>38</v>
      </c>
      <c r="B46" s="18" t="s">
        <v>264</v>
      </c>
      <c r="C46" s="18" t="s">
        <v>263</v>
      </c>
      <c r="D46" s="18" t="s">
        <v>216</v>
      </c>
      <c r="E46" s="43">
        <v>102000</v>
      </c>
      <c r="F46" s="39">
        <v>25.092</v>
      </c>
      <c r="G46" s="40">
        <v>0.0079</v>
      </c>
      <c r="H46" s="41"/>
    </row>
    <row r="47" spans="1:8" ht="12.75" customHeight="1">
      <c r="A47" s="18">
        <v>39</v>
      </c>
      <c r="B47" s="18" t="s">
        <v>266</v>
      </c>
      <c r="C47" s="18" t="s">
        <v>265</v>
      </c>
      <c r="D47" s="18" t="s">
        <v>225</v>
      </c>
      <c r="E47" s="43">
        <v>8000</v>
      </c>
      <c r="F47" s="39">
        <v>23.836</v>
      </c>
      <c r="G47" s="40">
        <v>0.0075</v>
      </c>
      <c r="H47" s="41"/>
    </row>
    <row r="48" spans="1:8" ht="12.75" customHeight="1">
      <c r="A48" s="18">
        <v>40</v>
      </c>
      <c r="B48" s="18" t="s">
        <v>268</v>
      </c>
      <c r="C48" s="18" t="s">
        <v>267</v>
      </c>
      <c r="D48" s="18" t="s">
        <v>228</v>
      </c>
      <c r="E48" s="43">
        <v>23040</v>
      </c>
      <c r="F48" s="39">
        <v>22.78656</v>
      </c>
      <c r="G48" s="40">
        <v>0.0070999999999999995</v>
      </c>
      <c r="H48" s="41"/>
    </row>
    <row r="49" spans="1:8" ht="12.75" customHeight="1">
      <c r="A49" s="18">
        <v>41</v>
      </c>
      <c r="B49" s="18" t="s">
        <v>270</v>
      </c>
      <c r="C49" s="18" t="s">
        <v>269</v>
      </c>
      <c r="D49" s="18" t="s">
        <v>225</v>
      </c>
      <c r="E49" s="43">
        <v>6000</v>
      </c>
      <c r="F49" s="39">
        <v>18.807</v>
      </c>
      <c r="G49" s="40">
        <v>0.0059</v>
      </c>
      <c r="H49" s="41"/>
    </row>
    <row r="50" spans="1:8" ht="12.75" customHeight="1">
      <c r="A50" s="18">
        <v>42</v>
      </c>
      <c r="B50" s="18" t="s">
        <v>272</v>
      </c>
      <c r="C50" s="18" t="s">
        <v>271</v>
      </c>
      <c r="D50" s="18" t="s">
        <v>185</v>
      </c>
      <c r="E50" s="43">
        <v>2500</v>
      </c>
      <c r="F50" s="39">
        <v>18.085</v>
      </c>
      <c r="G50" s="40">
        <v>0.005699999999999999</v>
      </c>
      <c r="H50" s="41"/>
    </row>
    <row r="51" spans="1:8" ht="12.75" customHeight="1">
      <c r="A51" s="18">
        <v>43</v>
      </c>
      <c r="B51" s="18" t="s">
        <v>273</v>
      </c>
      <c r="C51" s="18" t="s">
        <v>130</v>
      </c>
      <c r="D51" s="18" t="s">
        <v>180</v>
      </c>
      <c r="E51" s="43">
        <v>2550</v>
      </c>
      <c r="F51" s="39">
        <v>16.8198</v>
      </c>
      <c r="G51" s="40">
        <v>0.0053</v>
      </c>
      <c r="H51" s="41"/>
    </row>
    <row r="52" spans="1:8" ht="12.75" customHeight="1">
      <c r="A52" s="18">
        <v>44</v>
      </c>
      <c r="B52" s="18" t="s">
        <v>275</v>
      </c>
      <c r="C52" s="18" t="s">
        <v>274</v>
      </c>
      <c r="D52" s="18" t="s">
        <v>231</v>
      </c>
      <c r="E52" s="43">
        <v>6500</v>
      </c>
      <c r="F52" s="39">
        <v>16.614</v>
      </c>
      <c r="G52" s="40">
        <v>0.0052</v>
      </c>
      <c r="H52" s="41"/>
    </row>
    <row r="53" spans="1:9" ht="12.75" customHeight="1">
      <c r="A53" s="47"/>
      <c r="B53" s="47"/>
      <c r="C53" s="47" t="s">
        <v>63</v>
      </c>
      <c r="D53" s="47"/>
      <c r="E53" s="47"/>
      <c r="F53" s="48">
        <f>SUM(F9:F52)</f>
        <v>3091.9761799999997</v>
      </c>
      <c r="G53" s="49">
        <f>SUM(G9:G52)</f>
        <v>0.9680999999999997</v>
      </c>
      <c r="H53" s="50"/>
      <c r="I53" s="51"/>
    </row>
    <row r="54" spans="6:8" ht="12.75" customHeight="1">
      <c r="F54" s="39"/>
      <c r="G54" s="40"/>
      <c r="H54" s="41"/>
    </row>
    <row r="55" spans="3:8" ht="12.75" customHeight="1">
      <c r="C55" s="42" t="s">
        <v>161</v>
      </c>
      <c r="F55" s="39"/>
      <c r="G55" s="40"/>
      <c r="H55" s="41"/>
    </row>
    <row r="56" spans="3:8" ht="12.75" customHeight="1">
      <c r="C56" s="42" t="s">
        <v>162</v>
      </c>
      <c r="F56" s="39"/>
      <c r="G56" s="40"/>
      <c r="H56" s="41"/>
    </row>
    <row r="57" spans="1:8" ht="12.75" customHeight="1">
      <c r="A57" s="18">
        <v>45</v>
      </c>
      <c r="B57" s="18" t="s">
        <v>276</v>
      </c>
      <c r="C57" s="18" t="s">
        <v>212</v>
      </c>
      <c r="D57" s="18" t="s">
        <v>155</v>
      </c>
      <c r="E57" s="43">
        <v>98400</v>
      </c>
      <c r="F57" s="39">
        <v>0.981335</v>
      </c>
      <c r="G57" s="40">
        <v>0.0003</v>
      </c>
      <c r="H57" s="41">
        <v>41722</v>
      </c>
    </row>
    <row r="58" spans="1:9" ht="12.75" customHeight="1">
      <c r="A58" s="47"/>
      <c r="B58" s="47"/>
      <c r="C58" s="47" t="s">
        <v>63</v>
      </c>
      <c r="D58" s="47"/>
      <c r="E58" s="47"/>
      <c r="F58" s="48">
        <f>SUM(F57:F57)</f>
        <v>0.981335</v>
      </c>
      <c r="G58" s="49">
        <f>SUM(G57:G57)</f>
        <v>0.0003</v>
      </c>
      <c r="H58" s="50"/>
      <c r="I58" s="51"/>
    </row>
    <row r="59" spans="6:8" ht="12.75" customHeight="1">
      <c r="F59" s="39"/>
      <c r="G59" s="40"/>
      <c r="H59" s="41"/>
    </row>
    <row r="60" spans="3:8" ht="12.75" customHeight="1">
      <c r="C60" s="42" t="s">
        <v>137</v>
      </c>
      <c r="F60" s="39">
        <v>104.977796</v>
      </c>
      <c r="G60" s="40">
        <v>0.0329</v>
      </c>
      <c r="H60" s="41"/>
    </row>
    <row r="61" spans="1:9" ht="12.75" customHeight="1">
      <c r="A61" s="47"/>
      <c r="B61" s="47"/>
      <c r="C61" s="47" t="s">
        <v>63</v>
      </c>
      <c r="D61" s="47"/>
      <c r="E61" s="47"/>
      <c r="F61" s="48">
        <f>SUM(F60:F60)</f>
        <v>104.977796</v>
      </c>
      <c r="G61" s="49">
        <f>SUM(G60:G60)</f>
        <v>0.0329</v>
      </c>
      <c r="H61" s="50"/>
      <c r="I61" s="51"/>
    </row>
    <row r="62" spans="6:8" ht="12.75" customHeight="1">
      <c r="F62" s="39"/>
      <c r="G62" s="40"/>
      <c r="H62" s="41"/>
    </row>
    <row r="63" spans="3:8" ht="12.75" customHeight="1">
      <c r="C63" s="42" t="s">
        <v>138</v>
      </c>
      <c r="F63" s="39"/>
      <c r="G63" s="40"/>
      <c r="H63" s="41"/>
    </row>
    <row r="64" spans="3:8" ht="12.75" customHeight="1">
      <c r="C64" s="42" t="s">
        <v>139</v>
      </c>
      <c r="F64" s="39">
        <v>-4.249714</v>
      </c>
      <c r="G64" s="40">
        <v>-0.0013</v>
      </c>
      <c r="H64" s="41"/>
    </row>
    <row r="65" spans="1:9" ht="12.75" customHeight="1">
      <c r="A65" s="47"/>
      <c r="B65" s="47"/>
      <c r="C65" s="47" t="s">
        <v>63</v>
      </c>
      <c r="D65" s="47"/>
      <c r="E65" s="47"/>
      <c r="F65" s="48">
        <f>SUM(F64:F64)</f>
        <v>-4.249714</v>
      </c>
      <c r="G65" s="49">
        <f>SUM(G64:G64)</f>
        <v>-0.0013</v>
      </c>
      <c r="H65" s="50"/>
      <c r="I65" s="51"/>
    </row>
    <row r="66" spans="1:9" ht="12.75" customHeight="1">
      <c r="A66" s="52"/>
      <c r="B66" s="52"/>
      <c r="C66" s="52" t="s">
        <v>140</v>
      </c>
      <c r="D66" s="52"/>
      <c r="E66" s="52"/>
      <c r="F66" s="53">
        <f>SUM(F53,F58,F61,F65)</f>
        <v>3193.6855969999997</v>
      </c>
      <c r="G66" s="54">
        <f>SUM(G53,G58,G61,G65)</f>
        <v>0.9999999999999997</v>
      </c>
      <c r="H66" s="55"/>
      <c r="I66" s="56"/>
    </row>
    <row r="67" ht="12.75" customHeight="1"/>
    <row r="68" ht="12.75" customHeight="1">
      <c r="C68" s="42" t="s">
        <v>141</v>
      </c>
    </row>
    <row r="69" ht="12.75" customHeight="1">
      <c r="C69" s="42" t="s">
        <v>364</v>
      </c>
    </row>
    <row r="70" ht="12.75" customHeight="1">
      <c r="C70" s="42" t="s">
        <v>142</v>
      </c>
    </row>
    <row r="71" ht="12.75" customHeight="1">
      <c r="C71" s="42"/>
    </row>
    <row r="72" ht="12.75" customHeight="1">
      <c r="C72" s="42"/>
    </row>
    <row r="73" spans="3:9" ht="12.75" customHeight="1">
      <c r="C73" s="59" t="s">
        <v>366</v>
      </c>
      <c r="D73" s="60"/>
      <c r="E73" s="59"/>
      <c r="F73" s="61"/>
      <c r="G73" s="62"/>
      <c r="H73" s="63"/>
      <c r="I73" s="59"/>
    </row>
    <row r="74" spans="3:9" ht="12.75" customHeight="1">
      <c r="C74" s="59" t="s">
        <v>396</v>
      </c>
      <c r="D74" s="60" t="s">
        <v>368</v>
      </c>
      <c r="E74" s="59"/>
      <c r="F74" s="61"/>
      <c r="G74" s="62"/>
      <c r="H74" s="63"/>
      <c r="I74" s="59"/>
    </row>
    <row r="75" spans="3:9" ht="12.75" customHeight="1">
      <c r="C75" s="59" t="s">
        <v>369</v>
      </c>
      <c r="D75" s="60"/>
      <c r="E75" s="59"/>
      <c r="F75" s="61"/>
      <c r="G75" s="62"/>
      <c r="H75" s="63"/>
      <c r="I75" s="59"/>
    </row>
    <row r="76" spans="3:9" ht="12.75" customHeight="1">
      <c r="C76" s="64" t="s">
        <v>397</v>
      </c>
      <c r="D76" s="65">
        <v>9.421866</v>
      </c>
      <c r="E76" s="59"/>
      <c r="F76" s="61"/>
      <c r="G76" s="62"/>
      <c r="H76" s="63"/>
      <c r="I76" s="59"/>
    </row>
    <row r="77" spans="3:9" ht="12.75" customHeight="1">
      <c r="C77" s="64" t="s">
        <v>398</v>
      </c>
      <c r="D77" s="65">
        <v>9.422392</v>
      </c>
      <c r="E77" s="59"/>
      <c r="F77" s="61"/>
      <c r="G77" s="62"/>
      <c r="H77" s="63"/>
      <c r="I77" s="59"/>
    </row>
    <row r="78" spans="3:9" ht="12.75" customHeight="1">
      <c r="C78" s="64" t="s">
        <v>399</v>
      </c>
      <c r="D78" s="65">
        <v>9.429531</v>
      </c>
      <c r="E78" s="59"/>
      <c r="F78" s="61"/>
      <c r="G78" s="62"/>
      <c r="H78" s="63"/>
      <c r="I78" s="59"/>
    </row>
    <row r="79" spans="3:9" ht="12.75" customHeight="1">
      <c r="C79" s="64" t="s">
        <v>400</v>
      </c>
      <c r="D79" s="65">
        <v>9.428859</v>
      </c>
      <c r="E79" s="59"/>
      <c r="F79" s="61"/>
      <c r="G79" s="62"/>
      <c r="H79" s="63"/>
      <c r="I79" s="59"/>
    </row>
    <row r="80" spans="3:8" ht="12.75" customHeight="1">
      <c r="C80" s="64" t="s">
        <v>370</v>
      </c>
      <c r="D80" s="20"/>
      <c r="E80" s="20"/>
      <c r="F80" s="66"/>
      <c r="G80" s="67"/>
      <c r="H80" s="63"/>
    </row>
    <row r="81" spans="3:9" ht="12.75" customHeight="1">
      <c r="C81" s="64" t="s">
        <v>397</v>
      </c>
      <c r="D81" s="65">
        <v>8.73</v>
      </c>
      <c r="E81" s="20"/>
      <c r="F81" s="61"/>
      <c r="G81" s="62"/>
      <c r="H81" s="63"/>
      <c r="I81" s="59"/>
    </row>
    <row r="82" spans="3:9" ht="12.75" customHeight="1">
      <c r="C82" s="64" t="s">
        <v>398</v>
      </c>
      <c r="D82" s="65">
        <v>8.73</v>
      </c>
      <c r="E82" s="20"/>
      <c r="F82" s="61"/>
      <c r="G82" s="62"/>
      <c r="H82" s="63"/>
      <c r="I82" s="59"/>
    </row>
    <row r="83" spans="3:9" ht="12.75" customHeight="1">
      <c r="C83" s="64" t="s">
        <v>399</v>
      </c>
      <c r="D83" s="65">
        <v>8.73</v>
      </c>
      <c r="E83" s="20"/>
      <c r="F83" s="61"/>
      <c r="G83" s="62"/>
      <c r="H83" s="63"/>
      <c r="I83" s="59"/>
    </row>
    <row r="84" spans="3:9" ht="12.75" customHeight="1">
      <c r="C84" s="64" t="s">
        <v>400</v>
      </c>
      <c r="D84" s="65">
        <v>8.73</v>
      </c>
      <c r="E84" s="20"/>
      <c r="F84" s="61"/>
      <c r="G84" s="62"/>
      <c r="H84" s="63"/>
      <c r="I84" s="59"/>
    </row>
    <row r="85" spans="3:9" ht="12.75" customHeight="1">
      <c r="C85" s="64"/>
      <c r="D85" s="65"/>
      <c r="E85" s="20"/>
      <c r="F85" s="61"/>
      <c r="G85" s="62"/>
      <c r="H85" s="63"/>
      <c r="I85" s="59"/>
    </row>
    <row r="86" spans="3:9" ht="12.75" customHeight="1">
      <c r="C86" s="59" t="s">
        <v>379</v>
      </c>
      <c r="D86" s="68" t="s">
        <v>368</v>
      </c>
      <c r="E86" s="20"/>
      <c r="F86" s="61"/>
      <c r="G86" s="62"/>
      <c r="H86" s="63"/>
      <c r="I86" s="59"/>
    </row>
    <row r="87" spans="3:8" ht="12.75" customHeight="1">
      <c r="C87" s="69" t="s">
        <v>455</v>
      </c>
      <c r="D87" s="20"/>
      <c r="E87" s="69"/>
      <c r="F87" s="20"/>
      <c r="G87" s="20"/>
      <c r="H87" s="20"/>
    </row>
    <row r="88" spans="3:9" ht="12.75" customHeight="1">
      <c r="C88" s="70" t="s">
        <v>401</v>
      </c>
      <c r="D88" s="70" t="s">
        <v>402</v>
      </c>
      <c r="E88" s="70" t="s">
        <v>403</v>
      </c>
      <c r="F88" s="70" t="s">
        <v>404</v>
      </c>
      <c r="G88" s="70" t="s">
        <v>405</v>
      </c>
      <c r="H88" s="70" t="s">
        <v>406</v>
      </c>
      <c r="I88" s="70" t="s">
        <v>407</v>
      </c>
    </row>
    <row r="89" spans="3:9" ht="12.75" customHeight="1">
      <c r="C89" s="20" t="s">
        <v>408</v>
      </c>
      <c r="D89" s="71" t="s">
        <v>368</v>
      </c>
      <c r="E89" s="71" t="s">
        <v>368</v>
      </c>
      <c r="F89" s="71" t="s">
        <v>368</v>
      </c>
      <c r="G89" s="71" t="s">
        <v>368</v>
      </c>
      <c r="H89" s="71" t="s">
        <v>368</v>
      </c>
      <c r="I89" s="71" t="s">
        <v>368</v>
      </c>
    </row>
    <row r="90" spans="3:9" ht="12.75" customHeight="1">
      <c r="C90" s="20" t="s">
        <v>409</v>
      </c>
      <c r="D90" s="71" t="s">
        <v>368</v>
      </c>
      <c r="E90" s="71" t="s">
        <v>368</v>
      </c>
      <c r="F90" s="71" t="s">
        <v>368</v>
      </c>
      <c r="G90" s="71" t="s">
        <v>368</v>
      </c>
      <c r="H90" s="71" t="s">
        <v>368</v>
      </c>
      <c r="I90" s="71" t="s">
        <v>368</v>
      </c>
    </row>
    <row r="91" spans="3:8" ht="12.75" customHeight="1">
      <c r="C91" s="72"/>
      <c r="D91" s="65"/>
      <c r="E91" s="20"/>
      <c r="F91" s="66"/>
      <c r="G91" s="67"/>
      <c r="H91" s="20"/>
    </row>
    <row r="92" spans="3:8" ht="12.75" customHeight="1">
      <c r="C92" s="69" t="s">
        <v>456</v>
      </c>
      <c r="D92" s="20"/>
      <c r="E92" s="20"/>
      <c r="F92" s="20"/>
      <c r="G92" s="20"/>
      <c r="H92" s="20"/>
    </row>
    <row r="93" spans="3:8" ht="12.75" customHeight="1">
      <c r="C93" s="70" t="s">
        <v>401</v>
      </c>
      <c r="D93" s="70" t="s">
        <v>402</v>
      </c>
      <c r="E93" s="70" t="s">
        <v>410</v>
      </c>
      <c r="F93" s="70" t="s">
        <v>411</v>
      </c>
      <c r="G93" s="70" t="s">
        <v>412</v>
      </c>
      <c r="H93" s="70" t="s">
        <v>413</v>
      </c>
    </row>
    <row r="94" spans="3:8" ht="12.75" customHeight="1">
      <c r="C94" s="20" t="s">
        <v>408</v>
      </c>
      <c r="D94" s="71" t="s">
        <v>368</v>
      </c>
      <c r="E94" s="71"/>
      <c r="F94" s="71" t="s">
        <v>368</v>
      </c>
      <c r="G94" s="71" t="s">
        <v>368</v>
      </c>
      <c r="H94" s="71" t="s">
        <v>368</v>
      </c>
    </row>
    <row r="95" spans="3:9" ht="12.75" customHeight="1">
      <c r="C95" s="20" t="s">
        <v>409</v>
      </c>
      <c r="D95" s="71" t="s">
        <v>368</v>
      </c>
      <c r="E95" s="71"/>
      <c r="F95" s="71" t="s">
        <v>368</v>
      </c>
      <c r="G95" s="71" t="s">
        <v>368</v>
      </c>
      <c r="H95" s="71" t="s">
        <v>368</v>
      </c>
      <c r="I95" s="73"/>
    </row>
    <row r="96" spans="3:8" ht="12.75" customHeight="1">
      <c r="C96" s="74"/>
      <c r="D96" s="75"/>
      <c r="E96" s="75"/>
      <c r="F96" s="75"/>
      <c r="G96" s="74"/>
      <c r="H96" s="76"/>
    </row>
    <row r="97" spans="3:8" ht="12.75" customHeight="1">
      <c r="C97" s="69" t="s">
        <v>457</v>
      </c>
      <c r="D97" s="20"/>
      <c r="E97" s="69"/>
      <c r="F97" s="20"/>
      <c r="G97" s="20"/>
      <c r="H97" s="20"/>
    </row>
    <row r="98" spans="3:8" ht="63.75" customHeight="1">
      <c r="C98" s="70" t="s">
        <v>401</v>
      </c>
      <c r="D98" s="70" t="s">
        <v>402</v>
      </c>
      <c r="E98" s="70" t="s">
        <v>403</v>
      </c>
      <c r="F98" s="77" t="s">
        <v>414</v>
      </c>
      <c r="G98" s="70" t="s">
        <v>415</v>
      </c>
      <c r="H98" s="70" t="s">
        <v>416</v>
      </c>
    </row>
    <row r="99" spans="3:8" ht="12.75" customHeight="1">
      <c r="C99" s="20" t="s">
        <v>408</v>
      </c>
      <c r="D99" s="71" t="s">
        <v>368</v>
      </c>
      <c r="E99" s="71" t="s">
        <v>368</v>
      </c>
      <c r="F99" s="71" t="s">
        <v>368</v>
      </c>
      <c r="G99" s="71" t="s">
        <v>368</v>
      </c>
      <c r="H99" s="71" t="s">
        <v>368</v>
      </c>
    </row>
    <row r="100" spans="3:8" ht="12.75" customHeight="1">
      <c r="C100" s="20" t="s">
        <v>409</v>
      </c>
      <c r="D100" s="71" t="s">
        <v>368</v>
      </c>
      <c r="E100" s="71" t="s">
        <v>368</v>
      </c>
      <c r="F100" s="71" t="s">
        <v>368</v>
      </c>
      <c r="G100" s="71" t="s">
        <v>368</v>
      </c>
      <c r="H100" s="71" t="s">
        <v>368</v>
      </c>
    </row>
    <row r="101" spans="3:8" ht="12.75" customHeight="1">
      <c r="C101" s="74"/>
      <c r="D101" s="75"/>
      <c r="E101" s="75"/>
      <c r="F101" s="75"/>
      <c r="G101" s="74"/>
      <c r="H101" s="76"/>
    </row>
    <row r="102" spans="3:8" ht="12.75" customHeight="1">
      <c r="C102" s="69" t="s">
        <v>458</v>
      </c>
      <c r="D102" s="20"/>
      <c r="E102" s="78"/>
      <c r="F102" s="20"/>
      <c r="G102" s="20"/>
      <c r="H102" s="76"/>
    </row>
    <row r="103" spans="3:8" ht="37.5" customHeight="1">
      <c r="C103" s="70" t="s">
        <v>401</v>
      </c>
      <c r="D103" s="70" t="s">
        <v>402</v>
      </c>
      <c r="E103" s="70" t="s">
        <v>417</v>
      </c>
      <c r="F103" s="70" t="s">
        <v>418</v>
      </c>
      <c r="G103" s="70" t="s">
        <v>419</v>
      </c>
      <c r="H103" s="70" t="s">
        <v>413</v>
      </c>
    </row>
    <row r="104" spans="3:8" ht="12.75" customHeight="1">
      <c r="C104" s="20" t="s">
        <v>408</v>
      </c>
      <c r="D104" s="71" t="s">
        <v>368</v>
      </c>
      <c r="E104" s="71" t="s">
        <v>368</v>
      </c>
      <c r="F104" s="71" t="s">
        <v>368</v>
      </c>
      <c r="G104" s="71" t="s">
        <v>368</v>
      </c>
      <c r="H104" s="71" t="s">
        <v>368</v>
      </c>
    </row>
    <row r="105" spans="3:8" ht="12.75" customHeight="1">
      <c r="C105" s="20" t="s">
        <v>409</v>
      </c>
      <c r="D105" s="71" t="s">
        <v>468</v>
      </c>
      <c r="E105" s="71" t="s">
        <v>469</v>
      </c>
      <c r="F105" s="21">
        <v>28000</v>
      </c>
      <c r="G105" s="79">
        <v>18180000</v>
      </c>
      <c r="H105" s="79">
        <v>218635.8</v>
      </c>
    </row>
    <row r="106" spans="3:6" ht="12.75" customHeight="1">
      <c r="C106" s="20"/>
      <c r="E106" s="22"/>
      <c r="F106" s="21"/>
    </row>
    <row r="107" spans="3:9" ht="12.75" customHeight="1">
      <c r="C107" s="20" t="s">
        <v>380</v>
      </c>
      <c r="D107" s="71" t="s">
        <v>368</v>
      </c>
      <c r="E107" s="20"/>
      <c r="F107" s="61"/>
      <c r="G107" s="62"/>
      <c r="H107" s="63"/>
      <c r="I107" s="59"/>
    </row>
    <row r="108" spans="3:9" ht="12.75" customHeight="1">
      <c r="C108" s="59" t="s">
        <v>420</v>
      </c>
      <c r="D108" s="71" t="s">
        <v>368</v>
      </c>
      <c r="E108" s="20"/>
      <c r="F108" s="61"/>
      <c r="G108" s="62"/>
      <c r="H108" s="63"/>
      <c r="I108" s="59"/>
    </row>
    <row r="109" spans="3:9" ht="12.75" customHeight="1">
      <c r="C109" s="20" t="s">
        <v>421</v>
      </c>
      <c r="D109" s="78">
        <v>1.2288</v>
      </c>
      <c r="E109" s="20"/>
      <c r="F109" s="61"/>
      <c r="G109" s="62"/>
      <c r="H109" s="63"/>
      <c r="I109" s="59"/>
    </row>
    <row r="110" spans="3:9" ht="12.75" customHeight="1">
      <c r="C110" s="20" t="s">
        <v>422</v>
      </c>
      <c r="D110" s="20"/>
      <c r="E110" s="20"/>
      <c r="F110" s="61"/>
      <c r="G110" s="62"/>
      <c r="H110" s="63"/>
      <c r="I110" s="59"/>
    </row>
    <row r="111" spans="3:9" ht="12.75" customHeight="1">
      <c r="C111" s="80" t="s">
        <v>384</v>
      </c>
      <c r="D111" s="81" t="s">
        <v>385</v>
      </c>
      <c r="E111" s="81" t="s">
        <v>386</v>
      </c>
      <c r="F111" s="61"/>
      <c r="G111" s="62"/>
      <c r="H111" s="63"/>
      <c r="I111" s="59"/>
    </row>
    <row r="112" spans="3:9" ht="12.75" customHeight="1">
      <c r="C112" s="64" t="s">
        <v>423</v>
      </c>
      <c r="D112" s="82" t="s">
        <v>424</v>
      </c>
      <c r="E112" s="82" t="s">
        <v>424</v>
      </c>
      <c r="F112" s="61"/>
      <c r="G112" s="62"/>
      <c r="H112" s="63"/>
      <c r="I112" s="59"/>
    </row>
    <row r="113" spans="3:9" ht="12.75">
      <c r="C113" s="64" t="s">
        <v>425</v>
      </c>
      <c r="D113" s="82" t="s">
        <v>424</v>
      </c>
      <c r="E113" s="82" t="s">
        <v>424</v>
      </c>
      <c r="F113" s="61"/>
      <c r="G113" s="62"/>
      <c r="H113" s="63"/>
      <c r="I113" s="59"/>
    </row>
    <row r="114" spans="3:9" ht="12.75">
      <c r="C114" s="20" t="s">
        <v>426</v>
      </c>
      <c r="D114" s="20"/>
      <c r="E114" s="20"/>
      <c r="F114" s="61"/>
      <c r="G114" s="62"/>
      <c r="H114" s="63"/>
      <c r="I114" s="59"/>
    </row>
    <row r="115" spans="3:9" ht="12.75">
      <c r="C115" s="20" t="s">
        <v>388</v>
      </c>
      <c r="D115" s="59"/>
      <c r="E115" s="59"/>
      <c r="F115" s="59"/>
      <c r="G115" s="62"/>
      <c r="H115" s="63"/>
      <c r="I115" s="5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C1">
      <selection activeCell="J1" sqref="J1:K16384"/>
    </sheetView>
  </sheetViews>
  <sheetFormatPr defaultColWidth="9.140625" defaultRowHeight="12.75"/>
  <cols>
    <col min="1" max="1" width="6.421875" style="18" bestFit="1" customWidth="1"/>
    <col min="2" max="2" width="14.00390625" style="18" bestFit="1" customWidth="1"/>
    <col min="3" max="3" width="44.421875" style="18" customWidth="1"/>
    <col min="4" max="4" width="21.57421875" style="18" bestFit="1" customWidth="1"/>
    <col min="5" max="5" width="11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21.57421875" style="18" hidden="1" customWidth="1"/>
    <col min="11" max="11" width="8.00390625" style="19" hidden="1" customWidth="1"/>
    <col min="12" max="12" width="14.00390625" style="18" bestFit="1" customWidth="1"/>
    <col min="13" max="13" width="21.57421875" style="18" bestFit="1" customWidth="1"/>
    <col min="14" max="14" width="7.00390625" style="18" bestFit="1" customWidth="1"/>
    <col min="15" max="16384" width="9.140625" style="18" customWidth="1"/>
  </cols>
  <sheetData>
    <row r="1" spans="1:8" ht="12.75">
      <c r="A1" s="23"/>
      <c r="B1" s="23"/>
      <c r="C1" s="103" t="s">
        <v>277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175</v>
      </c>
      <c r="F7" s="39"/>
      <c r="G7" s="40"/>
      <c r="H7" s="41"/>
    </row>
    <row r="8" spans="3:8" ht="12.75" customHeight="1">
      <c r="C8" s="42" t="s">
        <v>162</v>
      </c>
      <c r="F8" s="39"/>
      <c r="G8" s="40"/>
      <c r="H8" s="41"/>
    </row>
    <row r="9" spans="1:8" ht="12.75" customHeight="1">
      <c r="A9" s="18">
        <v>1</v>
      </c>
      <c r="B9" s="18" t="s">
        <v>181</v>
      </c>
      <c r="C9" s="18" t="s">
        <v>179</v>
      </c>
      <c r="D9" s="18" t="s">
        <v>180</v>
      </c>
      <c r="E9" s="43">
        <v>42790</v>
      </c>
      <c r="F9" s="39">
        <v>445.18716</v>
      </c>
      <c r="G9" s="40">
        <v>0.064</v>
      </c>
      <c r="H9" s="41"/>
    </row>
    <row r="10" spans="1:11" ht="12.75" customHeight="1">
      <c r="A10" s="18">
        <v>2</v>
      </c>
      <c r="B10" s="18" t="s">
        <v>178</v>
      </c>
      <c r="C10" s="18" t="s">
        <v>176</v>
      </c>
      <c r="D10" s="18" t="s">
        <v>177</v>
      </c>
      <c r="E10" s="43">
        <v>124470</v>
      </c>
      <c r="F10" s="39">
        <v>366.93756</v>
      </c>
      <c r="G10" s="40">
        <v>0.0527</v>
      </c>
      <c r="H10" s="41"/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183</v>
      </c>
      <c r="C11" s="18" t="s">
        <v>71</v>
      </c>
      <c r="D11" s="18" t="s">
        <v>182</v>
      </c>
      <c r="E11" s="43">
        <v>42850</v>
      </c>
      <c r="F11" s="39">
        <v>324.653025</v>
      </c>
      <c r="G11" s="40">
        <v>0.0466</v>
      </c>
      <c r="H11" s="41"/>
      <c r="J11" s="40" t="s">
        <v>180</v>
      </c>
      <c r="K11" s="19">
        <v>0.1604</v>
      </c>
    </row>
    <row r="12" spans="1:11" ht="12.75" customHeight="1">
      <c r="A12" s="18">
        <v>4</v>
      </c>
      <c r="B12" s="18" t="s">
        <v>186</v>
      </c>
      <c r="C12" s="18" t="s">
        <v>184</v>
      </c>
      <c r="D12" s="18" t="s">
        <v>180</v>
      </c>
      <c r="E12" s="43">
        <v>48800</v>
      </c>
      <c r="F12" s="39">
        <v>305.1708</v>
      </c>
      <c r="G12" s="40">
        <v>0.0438</v>
      </c>
      <c r="H12" s="41"/>
      <c r="J12" s="40" t="s">
        <v>149</v>
      </c>
      <c r="K12" s="19">
        <v>0.1379</v>
      </c>
    </row>
    <row r="13" spans="1:11" ht="12.75" customHeight="1">
      <c r="A13" s="18">
        <v>5</v>
      </c>
      <c r="B13" s="18" t="s">
        <v>192</v>
      </c>
      <c r="C13" s="18" t="s">
        <v>190</v>
      </c>
      <c r="D13" s="18" t="s">
        <v>191</v>
      </c>
      <c r="E13" s="43">
        <v>22000</v>
      </c>
      <c r="F13" s="39">
        <v>300.916</v>
      </c>
      <c r="G13" s="40">
        <v>0.0432</v>
      </c>
      <c r="H13" s="41"/>
      <c r="J13" s="40" t="s">
        <v>185</v>
      </c>
      <c r="K13" s="19">
        <v>0.0797</v>
      </c>
    </row>
    <row r="14" spans="1:11" ht="12.75" customHeight="1">
      <c r="A14" s="18">
        <v>6</v>
      </c>
      <c r="B14" s="18" t="s">
        <v>189</v>
      </c>
      <c r="C14" s="18" t="s">
        <v>187</v>
      </c>
      <c r="D14" s="18" t="s">
        <v>188</v>
      </c>
      <c r="E14" s="43">
        <v>35900</v>
      </c>
      <c r="F14" s="39">
        <v>292.17215</v>
      </c>
      <c r="G14" s="40">
        <v>0.042</v>
      </c>
      <c r="H14" s="41"/>
      <c r="J14" s="40" t="s">
        <v>177</v>
      </c>
      <c r="K14" s="19">
        <v>0.0681</v>
      </c>
    </row>
    <row r="15" spans="1:11" ht="12.75" customHeight="1">
      <c r="A15" s="18">
        <v>7</v>
      </c>
      <c r="B15" s="18" t="s">
        <v>195</v>
      </c>
      <c r="C15" s="18" t="s">
        <v>193</v>
      </c>
      <c r="D15" s="18" t="s">
        <v>185</v>
      </c>
      <c r="E15" s="43">
        <v>7870</v>
      </c>
      <c r="F15" s="39">
        <v>228.7809</v>
      </c>
      <c r="G15" s="40">
        <v>0.0329</v>
      </c>
      <c r="H15" s="41"/>
      <c r="J15" s="40" t="s">
        <v>182</v>
      </c>
      <c r="K15" s="19">
        <v>0.066</v>
      </c>
    </row>
    <row r="16" spans="1:11" ht="12.75" customHeight="1">
      <c r="A16" s="18">
        <v>8</v>
      </c>
      <c r="B16" s="18" t="s">
        <v>203</v>
      </c>
      <c r="C16" s="18" t="s">
        <v>201</v>
      </c>
      <c r="D16" s="18" t="s">
        <v>185</v>
      </c>
      <c r="E16" s="43">
        <v>14720</v>
      </c>
      <c r="F16" s="39">
        <v>223.3024</v>
      </c>
      <c r="G16" s="40">
        <v>0.0321</v>
      </c>
      <c r="H16" s="41"/>
      <c r="J16" s="40" t="s">
        <v>278</v>
      </c>
      <c r="K16" s="19">
        <v>0.0654</v>
      </c>
    </row>
    <row r="17" spans="1:11" ht="12.75" customHeight="1">
      <c r="A17" s="18">
        <v>9</v>
      </c>
      <c r="B17" s="18" t="s">
        <v>197</v>
      </c>
      <c r="C17" s="18" t="s">
        <v>196</v>
      </c>
      <c r="D17" s="18" t="s">
        <v>180</v>
      </c>
      <c r="E17" s="43">
        <v>9070</v>
      </c>
      <c r="F17" s="39">
        <v>188.73763</v>
      </c>
      <c r="G17" s="40">
        <v>0.0271</v>
      </c>
      <c r="H17" s="41"/>
      <c r="J17" s="40" t="s">
        <v>194</v>
      </c>
      <c r="K17" s="19">
        <v>0.0567</v>
      </c>
    </row>
    <row r="18" spans="1:11" ht="12.75" customHeight="1">
      <c r="A18" s="18">
        <v>10</v>
      </c>
      <c r="B18" s="18" t="s">
        <v>200</v>
      </c>
      <c r="C18" s="18" t="s">
        <v>198</v>
      </c>
      <c r="D18" s="18" t="s">
        <v>194</v>
      </c>
      <c r="E18" s="43">
        <v>41900</v>
      </c>
      <c r="F18" s="39">
        <v>150.77715</v>
      </c>
      <c r="G18" s="40">
        <v>0.0217</v>
      </c>
      <c r="H18" s="41"/>
      <c r="J18" s="40" t="s">
        <v>199</v>
      </c>
      <c r="K18" s="19">
        <v>0.052000000000000005</v>
      </c>
    </row>
    <row r="19" spans="1:11" ht="12.75" customHeight="1">
      <c r="A19" s="18">
        <v>11</v>
      </c>
      <c r="B19" s="18" t="s">
        <v>205</v>
      </c>
      <c r="C19" s="18" t="s">
        <v>204</v>
      </c>
      <c r="D19" s="18" t="s">
        <v>202</v>
      </c>
      <c r="E19" s="43">
        <v>42300</v>
      </c>
      <c r="F19" s="39">
        <v>136.5867</v>
      </c>
      <c r="G19" s="40">
        <v>0.0196</v>
      </c>
      <c r="H19" s="41"/>
      <c r="J19" s="40" t="s">
        <v>188</v>
      </c>
      <c r="K19" s="19">
        <v>0.050300000000000004</v>
      </c>
    </row>
    <row r="20" spans="1:11" ht="12.75" customHeight="1">
      <c r="A20" s="18">
        <v>12</v>
      </c>
      <c r="B20" s="18" t="s">
        <v>208</v>
      </c>
      <c r="C20" s="18" t="s">
        <v>206</v>
      </c>
      <c r="D20" s="18" t="s">
        <v>177</v>
      </c>
      <c r="E20" s="43">
        <v>24200</v>
      </c>
      <c r="F20" s="39">
        <v>107.2181</v>
      </c>
      <c r="G20" s="40">
        <v>0.0154</v>
      </c>
      <c r="H20" s="41"/>
      <c r="J20" s="40" t="s">
        <v>191</v>
      </c>
      <c r="K20" s="19">
        <v>0.0432</v>
      </c>
    </row>
    <row r="21" spans="1:11" ht="12.75" customHeight="1">
      <c r="A21" s="18">
        <v>13</v>
      </c>
      <c r="B21" s="18" t="s">
        <v>214</v>
      </c>
      <c r="C21" s="18" t="s">
        <v>212</v>
      </c>
      <c r="D21" s="18" t="s">
        <v>194</v>
      </c>
      <c r="E21" s="43">
        <v>6070</v>
      </c>
      <c r="F21" s="39">
        <v>106.555815</v>
      </c>
      <c r="G21" s="40">
        <v>0.015300000000000001</v>
      </c>
      <c r="H21" s="41"/>
      <c r="J21" s="40" t="s">
        <v>279</v>
      </c>
      <c r="K21" s="19">
        <v>0.0325</v>
      </c>
    </row>
    <row r="22" spans="1:11" ht="12.75" customHeight="1">
      <c r="A22" s="18">
        <v>14</v>
      </c>
      <c r="B22" s="18" t="s">
        <v>217</v>
      </c>
      <c r="C22" s="18" t="s">
        <v>215</v>
      </c>
      <c r="D22" s="18" t="s">
        <v>185</v>
      </c>
      <c r="E22" s="43">
        <v>24500</v>
      </c>
      <c r="F22" s="39">
        <v>102.018</v>
      </c>
      <c r="G22" s="40">
        <v>0.0147</v>
      </c>
      <c r="H22" s="41"/>
      <c r="J22" s="40" t="s">
        <v>202</v>
      </c>
      <c r="K22" s="19">
        <v>0.0277</v>
      </c>
    </row>
    <row r="23" spans="1:11" ht="12.75" customHeight="1">
      <c r="A23" s="18">
        <v>15</v>
      </c>
      <c r="B23" s="18" t="s">
        <v>220</v>
      </c>
      <c r="C23" s="18" t="s">
        <v>218</v>
      </c>
      <c r="D23" s="18" t="s">
        <v>199</v>
      </c>
      <c r="E23" s="43">
        <v>34950</v>
      </c>
      <c r="F23" s="39">
        <v>100.498725</v>
      </c>
      <c r="G23" s="40">
        <v>0.0144</v>
      </c>
      <c r="H23" s="41"/>
      <c r="J23" s="40" t="s">
        <v>207</v>
      </c>
      <c r="K23" s="19">
        <v>0.020499999999999997</v>
      </c>
    </row>
    <row r="24" spans="1:11" ht="12.75" customHeight="1">
      <c r="A24" s="18">
        <v>16</v>
      </c>
      <c r="B24" s="18" t="s">
        <v>211</v>
      </c>
      <c r="C24" s="18" t="s">
        <v>209</v>
      </c>
      <c r="D24" s="18" t="s">
        <v>199</v>
      </c>
      <c r="E24" s="43">
        <v>10990</v>
      </c>
      <c r="F24" s="39">
        <v>96.01963</v>
      </c>
      <c r="G24" s="40">
        <v>0.0138</v>
      </c>
      <c r="H24" s="41"/>
      <c r="J24" s="40" t="s">
        <v>222</v>
      </c>
      <c r="K24" s="19">
        <v>0.0189</v>
      </c>
    </row>
    <row r="25" spans="1:11" ht="12.75" customHeight="1">
      <c r="A25" s="18">
        <v>17</v>
      </c>
      <c r="B25" s="18" t="s">
        <v>223</v>
      </c>
      <c r="C25" s="18" t="s">
        <v>221</v>
      </c>
      <c r="D25" s="18" t="s">
        <v>194</v>
      </c>
      <c r="E25" s="43">
        <v>10490</v>
      </c>
      <c r="F25" s="39">
        <v>84.145535</v>
      </c>
      <c r="G25" s="40">
        <v>0.0121</v>
      </c>
      <c r="H25" s="41"/>
      <c r="J25" s="40" t="s">
        <v>216</v>
      </c>
      <c r="K25" s="19">
        <v>0.015</v>
      </c>
    </row>
    <row r="26" spans="1:11" ht="12.75" customHeight="1">
      <c r="A26" s="18">
        <v>18</v>
      </c>
      <c r="B26" s="18" t="s">
        <v>229</v>
      </c>
      <c r="C26" s="18" t="s">
        <v>227</v>
      </c>
      <c r="D26" s="18" t="s">
        <v>222</v>
      </c>
      <c r="E26" s="43">
        <v>53500</v>
      </c>
      <c r="F26" s="39">
        <v>80.7315</v>
      </c>
      <c r="G26" s="40">
        <v>0.0116</v>
      </c>
      <c r="H26" s="41"/>
      <c r="J26" s="40" t="s">
        <v>213</v>
      </c>
      <c r="K26" s="19">
        <v>0.0144</v>
      </c>
    </row>
    <row r="27" spans="1:11" ht="12.75" customHeight="1">
      <c r="A27" s="18">
        <v>19</v>
      </c>
      <c r="B27" s="18" t="s">
        <v>259</v>
      </c>
      <c r="C27" s="18" t="s">
        <v>258</v>
      </c>
      <c r="D27" s="18" t="s">
        <v>180</v>
      </c>
      <c r="E27" s="43">
        <v>16189</v>
      </c>
      <c r="F27" s="39">
        <v>76.41208</v>
      </c>
      <c r="G27" s="40">
        <v>0.011000000000000001</v>
      </c>
      <c r="H27" s="41"/>
      <c r="J27" s="40" t="s">
        <v>210</v>
      </c>
      <c r="K27" s="19">
        <v>0.0138</v>
      </c>
    </row>
    <row r="28" spans="1:11" ht="12.75" customHeight="1">
      <c r="A28" s="18">
        <v>20</v>
      </c>
      <c r="B28" s="18" t="s">
        <v>232</v>
      </c>
      <c r="C28" s="18" t="s">
        <v>230</v>
      </c>
      <c r="D28" s="18" t="s">
        <v>199</v>
      </c>
      <c r="E28" s="43">
        <v>3800</v>
      </c>
      <c r="F28" s="39">
        <v>74.974</v>
      </c>
      <c r="G28" s="40">
        <v>0.0108</v>
      </c>
      <c r="H28" s="41"/>
      <c r="J28" s="40" t="s">
        <v>219</v>
      </c>
      <c r="K28" s="19">
        <v>0.0105</v>
      </c>
    </row>
    <row r="29" spans="1:11" ht="12.75" customHeight="1">
      <c r="A29" s="18">
        <v>21</v>
      </c>
      <c r="B29" s="18" t="s">
        <v>255</v>
      </c>
      <c r="C29" s="18" t="s">
        <v>48</v>
      </c>
      <c r="D29" s="18" t="s">
        <v>180</v>
      </c>
      <c r="E29" s="43">
        <v>5550</v>
      </c>
      <c r="F29" s="39">
        <v>74.600325</v>
      </c>
      <c r="G29" s="40">
        <v>0.010700000000000001</v>
      </c>
      <c r="H29" s="41"/>
      <c r="J29" s="40" t="s">
        <v>225</v>
      </c>
      <c r="K29" s="19">
        <v>0.008199999999999999</v>
      </c>
    </row>
    <row r="30" spans="1:11" ht="12.75" customHeight="1">
      <c r="A30" s="18">
        <v>22</v>
      </c>
      <c r="B30" s="18" t="s">
        <v>248</v>
      </c>
      <c r="C30" s="18" t="s">
        <v>247</v>
      </c>
      <c r="D30" s="18" t="s">
        <v>207</v>
      </c>
      <c r="E30" s="43">
        <v>2500</v>
      </c>
      <c r="F30" s="39">
        <v>73.8975</v>
      </c>
      <c r="G30" s="40">
        <v>0.0106</v>
      </c>
      <c r="H30" s="41"/>
      <c r="J30" s="40" t="s">
        <v>280</v>
      </c>
      <c r="K30" s="19">
        <v>0.0074</v>
      </c>
    </row>
    <row r="31" spans="1:11" ht="12.75" customHeight="1">
      <c r="A31" s="18">
        <v>23</v>
      </c>
      <c r="B31" s="18" t="s">
        <v>226</v>
      </c>
      <c r="C31" s="18" t="s">
        <v>224</v>
      </c>
      <c r="D31" s="18" t="s">
        <v>219</v>
      </c>
      <c r="E31" s="43">
        <v>7251</v>
      </c>
      <c r="F31" s="39">
        <v>72.83267</v>
      </c>
      <c r="G31" s="40">
        <v>0.0105</v>
      </c>
      <c r="H31" s="41"/>
      <c r="J31" s="40" t="s">
        <v>228</v>
      </c>
      <c r="K31" s="19">
        <v>0.0067</v>
      </c>
    </row>
    <row r="32" spans="1:11" ht="12.75" customHeight="1">
      <c r="A32" s="18">
        <v>24</v>
      </c>
      <c r="B32" s="18" t="s">
        <v>238</v>
      </c>
      <c r="C32" s="18" t="s">
        <v>237</v>
      </c>
      <c r="D32" s="18" t="s">
        <v>207</v>
      </c>
      <c r="E32" s="43">
        <v>36000</v>
      </c>
      <c r="F32" s="39">
        <v>68.958</v>
      </c>
      <c r="G32" s="40">
        <v>0.009899999999999999</v>
      </c>
      <c r="H32" s="41"/>
      <c r="J32" s="40" t="s">
        <v>155</v>
      </c>
      <c r="K32" s="19">
        <v>0.0003</v>
      </c>
    </row>
    <row r="33" spans="1:11" ht="12.75" customHeight="1">
      <c r="A33" s="18">
        <v>25</v>
      </c>
      <c r="B33" s="18" t="s">
        <v>234</v>
      </c>
      <c r="C33" s="18" t="s">
        <v>166</v>
      </c>
      <c r="D33" s="18" t="s">
        <v>182</v>
      </c>
      <c r="E33" s="43">
        <v>29000</v>
      </c>
      <c r="F33" s="39">
        <v>67.396</v>
      </c>
      <c r="G33" s="40">
        <v>0.0097</v>
      </c>
      <c r="H33" s="41"/>
      <c r="J33" s="40" t="s">
        <v>33</v>
      </c>
      <c r="K33" s="19">
        <v>0.0444</v>
      </c>
    </row>
    <row r="34" spans="1:10" ht="12.75" customHeight="1">
      <c r="A34" s="18">
        <v>26</v>
      </c>
      <c r="B34" s="18" t="s">
        <v>236</v>
      </c>
      <c r="C34" s="18" t="s">
        <v>235</v>
      </c>
      <c r="D34" s="18" t="s">
        <v>182</v>
      </c>
      <c r="E34" s="43">
        <v>45000</v>
      </c>
      <c r="F34" s="39">
        <v>67.185</v>
      </c>
      <c r="G34" s="40">
        <v>0.0097</v>
      </c>
      <c r="H34" s="41"/>
      <c r="J34" s="40"/>
    </row>
    <row r="35" spans="1:8" ht="12.75" customHeight="1">
      <c r="A35" s="18">
        <v>27</v>
      </c>
      <c r="B35" s="18" t="s">
        <v>233</v>
      </c>
      <c r="C35" s="18" t="s">
        <v>85</v>
      </c>
      <c r="D35" s="18" t="s">
        <v>188</v>
      </c>
      <c r="E35" s="43">
        <v>20000</v>
      </c>
      <c r="F35" s="39">
        <v>57.95</v>
      </c>
      <c r="G35" s="40">
        <v>0.0083</v>
      </c>
      <c r="H35" s="41"/>
    </row>
    <row r="36" spans="1:8" ht="12.75" customHeight="1">
      <c r="A36" s="18">
        <v>28</v>
      </c>
      <c r="B36" s="18" t="s">
        <v>252</v>
      </c>
      <c r="C36" s="18" t="s">
        <v>251</v>
      </c>
      <c r="D36" s="18" t="s">
        <v>216</v>
      </c>
      <c r="E36" s="43">
        <v>26000</v>
      </c>
      <c r="F36" s="39">
        <v>56.68</v>
      </c>
      <c r="G36" s="40">
        <v>0.008100000000000001</v>
      </c>
      <c r="H36" s="41"/>
    </row>
    <row r="37" spans="1:8" ht="12.75" customHeight="1">
      <c r="A37" s="18">
        <v>29</v>
      </c>
      <c r="B37" s="18" t="s">
        <v>250</v>
      </c>
      <c r="C37" s="18" t="s">
        <v>249</v>
      </c>
      <c r="D37" s="18" t="s">
        <v>202</v>
      </c>
      <c r="E37" s="43">
        <v>48000</v>
      </c>
      <c r="F37" s="39">
        <v>56.448</v>
      </c>
      <c r="G37" s="40">
        <v>0.008100000000000001</v>
      </c>
      <c r="H37" s="41"/>
    </row>
    <row r="38" spans="1:8" ht="12.75" customHeight="1">
      <c r="A38" s="18">
        <v>30</v>
      </c>
      <c r="B38" s="18" t="s">
        <v>282</v>
      </c>
      <c r="C38" s="18" t="s">
        <v>281</v>
      </c>
      <c r="D38" s="18" t="s">
        <v>199</v>
      </c>
      <c r="E38" s="43">
        <v>3200</v>
      </c>
      <c r="F38" s="39">
        <v>53.3584</v>
      </c>
      <c r="G38" s="40">
        <v>0.0077</v>
      </c>
      <c r="H38" s="41"/>
    </row>
    <row r="39" spans="1:8" ht="12.75" customHeight="1">
      <c r="A39" s="18">
        <v>31</v>
      </c>
      <c r="B39" s="18" t="s">
        <v>257</v>
      </c>
      <c r="C39" s="18" t="s">
        <v>256</v>
      </c>
      <c r="D39" s="18" t="s">
        <v>194</v>
      </c>
      <c r="E39" s="43">
        <v>10520</v>
      </c>
      <c r="F39" s="39">
        <v>52.77358</v>
      </c>
      <c r="G39" s="40">
        <v>0.0076</v>
      </c>
      <c r="H39" s="41"/>
    </row>
    <row r="40" spans="1:8" ht="12.75" customHeight="1">
      <c r="A40" s="18">
        <v>32</v>
      </c>
      <c r="B40" s="18" t="s">
        <v>262</v>
      </c>
      <c r="C40" s="18" t="s">
        <v>117</v>
      </c>
      <c r="D40" s="18" t="s">
        <v>213</v>
      </c>
      <c r="E40" s="43">
        <v>15000</v>
      </c>
      <c r="F40" s="39">
        <v>52.335</v>
      </c>
      <c r="G40" s="40">
        <v>0.0075</v>
      </c>
      <c r="H40" s="41"/>
    </row>
    <row r="41" spans="1:8" ht="12.75" customHeight="1">
      <c r="A41" s="18">
        <v>33</v>
      </c>
      <c r="B41" s="18" t="s">
        <v>284</v>
      </c>
      <c r="C41" s="18" t="s">
        <v>283</v>
      </c>
      <c r="D41" s="18" t="s">
        <v>280</v>
      </c>
      <c r="E41" s="43">
        <v>9500</v>
      </c>
      <c r="F41" s="39">
        <v>51.2145</v>
      </c>
      <c r="G41" s="40">
        <v>0.0074</v>
      </c>
      <c r="H41" s="41"/>
    </row>
    <row r="42" spans="1:8" ht="12.75" customHeight="1">
      <c r="A42" s="18">
        <v>34</v>
      </c>
      <c r="B42" s="18" t="s">
        <v>286</v>
      </c>
      <c r="C42" s="18" t="s">
        <v>285</v>
      </c>
      <c r="D42" s="18" t="s">
        <v>222</v>
      </c>
      <c r="E42" s="43">
        <v>48500</v>
      </c>
      <c r="F42" s="39">
        <v>50.5855</v>
      </c>
      <c r="G42" s="40">
        <v>0.0073</v>
      </c>
      <c r="H42" s="41"/>
    </row>
    <row r="43" spans="1:8" ht="12.75" customHeight="1">
      <c r="A43" s="18">
        <v>35</v>
      </c>
      <c r="B43" s="18" t="s">
        <v>261</v>
      </c>
      <c r="C43" s="18" t="s">
        <v>260</v>
      </c>
      <c r="D43" s="18" t="s">
        <v>210</v>
      </c>
      <c r="E43" s="43">
        <v>15500</v>
      </c>
      <c r="F43" s="39">
        <v>48.019</v>
      </c>
      <c r="G43" s="40">
        <v>0.0069</v>
      </c>
      <c r="H43" s="41"/>
    </row>
    <row r="44" spans="1:8" ht="12.75" customHeight="1">
      <c r="A44" s="18">
        <v>36</v>
      </c>
      <c r="B44" s="18" t="s">
        <v>240</v>
      </c>
      <c r="C44" s="18" t="s">
        <v>239</v>
      </c>
      <c r="D44" s="18" t="s">
        <v>210</v>
      </c>
      <c r="E44" s="43">
        <v>35000</v>
      </c>
      <c r="F44" s="39">
        <v>47.9675</v>
      </c>
      <c r="G44" s="40">
        <v>0.0069</v>
      </c>
      <c r="H44" s="41"/>
    </row>
    <row r="45" spans="1:8" ht="12.75" customHeight="1">
      <c r="A45" s="18">
        <v>37</v>
      </c>
      <c r="B45" s="18" t="s">
        <v>242</v>
      </c>
      <c r="C45" s="18" t="s">
        <v>241</v>
      </c>
      <c r="D45" s="18" t="s">
        <v>213</v>
      </c>
      <c r="E45" s="43">
        <v>14000</v>
      </c>
      <c r="F45" s="39">
        <v>47.81</v>
      </c>
      <c r="G45" s="40">
        <v>0.0069</v>
      </c>
      <c r="H45" s="41"/>
    </row>
    <row r="46" spans="1:8" ht="12.75" customHeight="1">
      <c r="A46" s="18">
        <v>38</v>
      </c>
      <c r="B46" s="18" t="s">
        <v>264</v>
      </c>
      <c r="C46" s="18" t="s">
        <v>263</v>
      </c>
      <c r="D46" s="18" t="s">
        <v>216</v>
      </c>
      <c r="E46" s="43">
        <v>194000</v>
      </c>
      <c r="F46" s="39">
        <v>47.724</v>
      </c>
      <c r="G46" s="40">
        <v>0.0069</v>
      </c>
      <c r="H46" s="41"/>
    </row>
    <row r="47" spans="1:8" ht="12.75" customHeight="1">
      <c r="A47" s="18">
        <v>39</v>
      </c>
      <c r="B47" s="18" t="s">
        <v>268</v>
      </c>
      <c r="C47" s="18" t="s">
        <v>267</v>
      </c>
      <c r="D47" s="18" t="s">
        <v>228</v>
      </c>
      <c r="E47" s="43">
        <v>46980</v>
      </c>
      <c r="F47" s="39">
        <v>46.46322</v>
      </c>
      <c r="G47" s="40">
        <v>0.0067</v>
      </c>
      <c r="H47" s="41"/>
    </row>
    <row r="48" spans="1:8" ht="12.75" customHeight="1">
      <c r="A48" s="18">
        <v>40</v>
      </c>
      <c r="B48" s="18" t="s">
        <v>254</v>
      </c>
      <c r="C48" s="18" t="s">
        <v>253</v>
      </c>
      <c r="D48" s="18" t="s">
        <v>199</v>
      </c>
      <c r="E48" s="43">
        <v>2700</v>
      </c>
      <c r="F48" s="39">
        <v>36.56745</v>
      </c>
      <c r="G48" s="40">
        <v>0.0053</v>
      </c>
      <c r="H48" s="41"/>
    </row>
    <row r="49" spans="1:8" ht="12.75" customHeight="1">
      <c r="A49" s="18">
        <v>41</v>
      </c>
      <c r="B49" s="18" t="s">
        <v>270</v>
      </c>
      <c r="C49" s="18" t="s">
        <v>269</v>
      </c>
      <c r="D49" s="18" t="s">
        <v>225</v>
      </c>
      <c r="E49" s="43">
        <v>9500</v>
      </c>
      <c r="F49" s="39">
        <v>29.77775</v>
      </c>
      <c r="G49" s="40">
        <v>0.0043</v>
      </c>
      <c r="H49" s="41"/>
    </row>
    <row r="50" spans="1:8" ht="12.75" customHeight="1">
      <c r="A50" s="18">
        <v>42</v>
      </c>
      <c r="B50" s="18" t="s">
        <v>266</v>
      </c>
      <c r="C50" s="18" t="s">
        <v>265</v>
      </c>
      <c r="D50" s="18" t="s">
        <v>225</v>
      </c>
      <c r="E50" s="43">
        <v>9000</v>
      </c>
      <c r="F50" s="39">
        <v>26.8155</v>
      </c>
      <c r="G50" s="40">
        <v>0.0039000000000000003</v>
      </c>
      <c r="H50" s="41"/>
    </row>
    <row r="51" spans="1:8" ht="12.75" customHeight="1">
      <c r="A51" s="18">
        <v>43</v>
      </c>
      <c r="B51" s="18" t="s">
        <v>273</v>
      </c>
      <c r="C51" s="18" t="s">
        <v>130</v>
      </c>
      <c r="D51" s="18" t="s">
        <v>180</v>
      </c>
      <c r="E51" s="43">
        <v>4000</v>
      </c>
      <c r="F51" s="39">
        <v>26.384</v>
      </c>
      <c r="G51" s="40">
        <v>0.0038</v>
      </c>
      <c r="H51" s="41"/>
    </row>
    <row r="52" spans="1:9" ht="12.75" customHeight="1">
      <c r="A52" s="47"/>
      <c r="B52" s="47"/>
      <c r="C52" s="47" t="s">
        <v>63</v>
      </c>
      <c r="D52" s="47"/>
      <c r="E52" s="47"/>
      <c r="F52" s="48">
        <f>SUM(F9:F51)</f>
        <v>5005.537755000001</v>
      </c>
      <c r="G52" s="49">
        <f>SUM(G9:G51)</f>
        <v>0.7195000000000004</v>
      </c>
      <c r="H52" s="50"/>
      <c r="I52" s="51"/>
    </row>
    <row r="53" spans="6:8" ht="12.75" customHeight="1">
      <c r="F53" s="39"/>
      <c r="G53" s="40"/>
      <c r="H53" s="41"/>
    </row>
    <row r="54" spans="3:8" ht="12.75" customHeight="1">
      <c r="C54" s="42" t="s">
        <v>161</v>
      </c>
      <c r="F54" s="39"/>
      <c r="G54" s="40"/>
      <c r="H54" s="41"/>
    </row>
    <row r="55" spans="3:8" ht="12.75" customHeight="1">
      <c r="C55" s="42" t="s">
        <v>162</v>
      </c>
      <c r="F55" s="39"/>
      <c r="G55" s="40"/>
      <c r="H55" s="41"/>
    </row>
    <row r="56" spans="1:8" ht="12.75" customHeight="1">
      <c r="A56" s="18">
        <v>44</v>
      </c>
      <c r="B56" s="18" t="s">
        <v>288</v>
      </c>
      <c r="C56" s="18" t="s">
        <v>287</v>
      </c>
      <c r="D56" s="18" t="s">
        <v>149</v>
      </c>
      <c r="E56" s="43">
        <v>50000000</v>
      </c>
      <c r="F56" s="39">
        <v>504.859</v>
      </c>
      <c r="G56" s="40">
        <v>0.0725</v>
      </c>
      <c r="H56" s="41">
        <v>42974</v>
      </c>
    </row>
    <row r="57" spans="1:8" ht="12.75" customHeight="1">
      <c r="A57" s="18">
        <v>45</v>
      </c>
      <c r="B57" s="18" t="s">
        <v>289</v>
      </c>
      <c r="C57" s="18" t="s">
        <v>109</v>
      </c>
      <c r="D57" s="18" t="s">
        <v>278</v>
      </c>
      <c r="E57" s="43">
        <v>45000000</v>
      </c>
      <c r="F57" s="39">
        <v>455.2155</v>
      </c>
      <c r="G57" s="40">
        <v>0.0654</v>
      </c>
      <c r="H57" s="41">
        <v>41869</v>
      </c>
    </row>
    <row r="58" spans="1:8" ht="12.75" customHeight="1">
      <c r="A58" s="18">
        <v>46</v>
      </c>
      <c r="B58" s="18" t="s">
        <v>291</v>
      </c>
      <c r="C58" s="18" t="s">
        <v>290</v>
      </c>
      <c r="D58" s="18" t="s">
        <v>149</v>
      </c>
      <c r="E58" s="43">
        <v>45000000</v>
      </c>
      <c r="F58" s="39">
        <v>454.9347</v>
      </c>
      <c r="G58" s="40">
        <v>0.0654</v>
      </c>
      <c r="H58" s="41">
        <v>44614</v>
      </c>
    </row>
    <row r="59" spans="1:8" ht="12.75" customHeight="1">
      <c r="A59" s="18">
        <v>47</v>
      </c>
      <c r="B59" s="18" t="s">
        <v>292</v>
      </c>
      <c r="C59" s="18" t="s">
        <v>241</v>
      </c>
      <c r="D59" s="18" t="s">
        <v>279</v>
      </c>
      <c r="E59" s="43">
        <v>25000000</v>
      </c>
      <c r="F59" s="39">
        <v>226.02025</v>
      </c>
      <c r="G59" s="40">
        <v>0.0325</v>
      </c>
      <c r="H59" s="41">
        <v>44674</v>
      </c>
    </row>
    <row r="60" spans="1:8" ht="12.75" customHeight="1">
      <c r="A60" s="18">
        <v>48</v>
      </c>
      <c r="B60" s="18" t="s">
        <v>276</v>
      </c>
      <c r="C60" s="18" t="s">
        <v>212</v>
      </c>
      <c r="D60" s="18" t="s">
        <v>155</v>
      </c>
      <c r="E60" s="43">
        <v>220500</v>
      </c>
      <c r="F60" s="39">
        <v>2.199029</v>
      </c>
      <c r="G60" s="40">
        <v>0.0003</v>
      </c>
      <c r="H60" s="41">
        <v>41722</v>
      </c>
    </row>
    <row r="61" spans="1:9" ht="12.75" customHeight="1">
      <c r="A61" s="47"/>
      <c r="B61" s="47"/>
      <c r="C61" s="47" t="s">
        <v>63</v>
      </c>
      <c r="D61" s="47"/>
      <c r="E61" s="47"/>
      <c r="F61" s="48">
        <f>SUM(F56:F60)</f>
        <v>1643.228479</v>
      </c>
      <c r="G61" s="49">
        <f>SUM(G56:G60)</f>
        <v>0.23609999999999998</v>
      </c>
      <c r="H61" s="50"/>
      <c r="I61" s="51"/>
    </row>
    <row r="62" spans="6:8" ht="12.75" customHeight="1">
      <c r="F62" s="39"/>
      <c r="G62" s="40"/>
      <c r="H62" s="41"/>
    </row>
    <row r="63" spans="3:8" ht="12.75" customHeight="1">
      <c r="C63" s="42" t="s">
        <v>137</v>
      </c>
      <c r="F63" s="39">
        <v>359.923872</v>
      </c>
      <c r="G63" s="40">
        <v>0.051699999999999996</v>
      </c>
      <c r="H63" s="41"/>
    </row>
    <row r="64" spans="1:9" ht="12.75" customHeight="1">
      <c r="A64" s="47"/>
      <c r="B64" s="47"/>
      <c r="C64" s="47" t="s">
        <v>63</v>
      </c>
      <c r="D64" s="47"/>
      <c r="E64" s="47"/>
      <c r="F64" s="48">
        <f>SUM(F63:F63)</f>
        <v>359.923872</v>
      </c>
      <c r="G64" s="49">
        <f>SUM(G63:G63)</f>
        <v>0.051699999999999996</v>
      </c>
      <c r="H64" s="50"/>
      <c r="I64" s="51"/>
    </row>
    <row r="65" spans="6:8" ht="12.75" customHeight="1">
      <c r="F65" s="39"/>
      <c r="G65" s="40"/>
      <c r="H65" s="41"/>
    </row>
    <row r="66" spans="3:8" ht="12.75" customHeight="1">
      <c r="C66" s="42" t="s">
        <v>138</v>
      </c>
      <c r="F66" s="39"/>
      <c r="G66" s="40"/>
      <c r="H66" s="41"/>
    </row>
    <row r="67" spans="3:8" ht="12.75" customHeight="1">
      <c r="C67" s="42" t="s">
        <v>139</v>
      </c>
      <c r="F67" s="39">
        <v>-48.561584</v>
      </c>
      <c r="G67" s="40">
        <v>-0.0073</v>
      </c>
      <c r="H67" s="41"/>
    </row>
    <row r="68" spans="1:9" ht="12.75" customHeight="1">
      <c r="A68" s="47"/>
      <c r="B68" s="47"/>
      <c r="C68" s="47" t="s">
        <v>63</v>
      </c>
      <c r="D68" s="47"/>
      <c r="E68" s="47"/>
      <c r="F68" s="48">
        <f>SUM(F67:F67)</f>
        <v>-48.561584</v>
      </c>
      <c r="G68" s="49">
        <f>SUM(G67:G67)</f>
        <v>-0.0073</v>
      </c>
      <c r="H68" s="50"/>
      <c r="I68" s="51"/>
    </row>
    <row r="69" spans="1:9" ht="12.75" customHeight="1">
      <c r="A69" s="52"/>
      <c r="B69" s="52"/>
      <c r="C69" s="52" t="s">
        <v>140</v>
      </c>
      <c r="D69" s="52"/>
      <c r="E69" s="52"/>
      <c r="F69" s="53">
        <f>SUM(F52,F61,F64,F68)</f>
        <v>6960.128522000002</v>
      </c>
      <c r="G69" s="54">
        <f>SUM(G52,G61,G64,G68)</f>
        <v>1.0000000000000002</v>
      </c>
      <c r="H69" s="55"/>
      <c r="I69" s="56"/>
    </row>
    <row r="70" ht="12.75" customHeight="1"/>
    <row r="71" ht="12.75" customHeight="1">
      <c r="C71" s="42" t="s">
        <v>141</v>
      </c>
    </row>
    <row r="72" ht="12.75" customHeight="1">
      <c r="C72" s="42" t="s">
        <v>364</v>
      </c>
    </row>
    <row r="73" ht="12.75" customHeight="1">
      <c r="C73" s="42" t="s">
        <v>142</v>
      </c>
    </row>
    <row r="74" ht="12.75" customHeight="1">
      <c r="C74" s="42"/>
    </row>
    <row r="75" ht="12.75" customHeight="1">
      <c r="C75" s="42"/>
    </row>
    <row r="76" ht="12.75" customHeight="1"/>
    <row r="77" spans="3:9" ht="12.75" customHeight="1">
      <c r="C77" s="59" t="s">
        <v>366</v>
      </c>
      <c r="D77" s="60"/>
      <c r="E77" s="59"/>
      <c r="F77" s="61"/>
      <c r="G77" s="62"/>
      <c r="H77" s="83"/>
      <c r="I77" s="63"/>
    </row>
    <row r="78" spans="3:9" ht="12.75" customHeight="1">
      <c r="C78" s="59" t="s">
        <v>396</v>
      </c>
      <c r="D78" s="60" t="s">
        <v>368</v>
      </c>
      <c r="E78" s="59"/>
      <c r="F78" s="61"/>
      <c r="G78" s="62"/>
      <c r="H78" s="83"/>
      <c r="I78" s="63"/>
    </row>
    <row r="79" spans="3:9" ht="12.75" customHeight="1">
      <c r="C79" s="59" t="s">
        <v>369</v>
      </c>
      <c r="D79" s="60"/>
      <c r="E79" s="59"/>
      <c r="F79" s="61"/>
      <c r="G79" s="62"/>
      <c r="H79" s="83"/>
      <c r="I79" s="63"/>
    </row>
    <row r="80" spans="3:9" ht="12.75" customHeight="1">
      <c r="C80" s="64" t="s">
        <v>371</v>
      </c>
      <c r="D80" s="65">
        <v>10.293162</v>
      </c>
      <c r="E80" s="20"/>
      <c r="F80" s="61"/>
      <c r="G80" s="62"/>
      <c r="H80" s="83"/>
      <c r="I80" s="63"/>
    </row>
    <row r="81" spans="3:9" ht="12.75" customHeight="1">
      <c r="C81" s="64" t="s">
        <v>398</v>
      </c>
      <c r="D81" s="65">
        <v>10.293635</v>
      </c>
      <c r="E81" s="20"/>
      <c r="F81" s="61"/>
      <c r="G81" s="62"/>
      <c r="H81" s="83"/>
      <c r="I81" s="63"/>
    </row>
    <row r="82" spans="3:9" ht="12.75" customHeight="1">
      <c r="C82" s="64" t="s">
        <v>376</v>
      </c>
      <c r="D82" s="65">
        <v>10.291828</v>
      </c>
      <c r="E82" s="20"/>
      <c r="F82" s="61"/>
      <c r="G82" s="62"/>
      <c r="H82" s="83"/>
      <c r="I82" s="63"/>
    </row>
    <row r="83" spans="3:9" ht="12.75" customHeight="1">
      <c r="C83" s="64" t="s">
        <v>400</v>
      </c>
      <c r="D83" s="65">
        <v>10.292108</v>
      </c>
      <c r="E83" s="20"/>
      <c r="F83" s="61"/>
      <c r="G83" s="62"/>
      <c r="H83" s="83"/>
      <c r="I83" s="63"/>
    </row>
    <row r="84" spans="3:9" ht="12.75" customHeight="1">
      <c r="C84" s="64" t="s">
        <v>370</v>
      </c>
      <c r="D84" s="65"/>
      <c r="E84" s="20"/>
      <c r="F84" s="66"/>
      <c r="G84" s="67"/>
      <c r="H84" s="78"/>
      <c r="I84" s="63"/>
    </row>
    <row r="85" spans="3:9" ht="12.75" customHeight="1">
      <c r="C85" s="64" t="s">
        <v>371</v>
      </c>
      <c r="D85" s="65">
        <v>9.74</v>
      </c>
      <c r="E85" s="20"/>
      <c r="F85" s="61"/>
      <c r="G85" s="62"/>
      <c r="H85" s="83"/>
      <c r="I85" s="63"/>
    </row>
    <row r="86" spans="3:9" ht="12.75" customHeight="1">
      <c r="C86" s="64" t="s">
        <v>398</v>
      </c>
      <c r="D86" s="65">
        <v>9.74</v>
      </c>
      <c r="E86" s="20"/>
      <c r="F86" s="61"/>
      <c r="G86" s="62"/>
      <c r="H86" s="83"/>
      <c r="I86" s="63"/>
    </row>
    <row r="87" spans="3:9" ht="12.75" customHeight="1">
      <c r="C87" s="64" t="s">
        <v>376</v>
      </c>
      <c r="D87" s="65">
        <v>9.75</v>
      </c>
      <c r="E87" s="20"/>
      <c r="F87" s="61"/>
      <c r="G87" s="62"/>
      <c r="H87" s="83"/>
      <c r="I87" s="63"/>
    </row>
    <row r="88" spans="3:9" ht="12.75" customHeight="1">
      <c r="C88" s="64" t="s">
        <v>400</v>
      </c>
      <c r="D88" s="65">
        <v>9.75</v>
      </c>
      <c r="E88" s="20"/>
      <c r="F88" s="61"/>
      <c r="G88" s="62"/>
      <c r="H88" s="83"/>
      <c r="I88" s="63"/>
    </row>
    <row r="89" spans="3:9" ht="12.75" customHeight="1">
      <c r="C89" s="59" t="s">
        <v>379</v>
      </c>
      <c r="D89" s="68" t="s">
        <v>368</v>
      </c>
      <c r="E89" s="20"/>
      <c r="F89" s="61"/>
      <c r="G89" s="62"/>
      <c r="H89" s="63"/>
      <c r="I89" s="59"/>
    </row>
    <row r="90" spans="3:8" ht="12.75" customHeight="1">
      <c r="C90" s="69" t="s">
        <v>427</v>
      </c>
      <c r="D90" s="20"/>
      <c r="E90" s="69"/>
      <c r="F90" s="20"/>
      <c r="G90" s="20"/>
      <c r="H90" s="20"/>
    </row>
    <row r="91" spans="3:9" ht="12.75" customHeight="1">
      <c r="C91" s="70" t="s">
        <v>401</v>
      </c>
      <c r="D91" s="70" t="s">
        <v>402</v>
      </c>
      <c r="E91" s="70" t="s">
        <v>403</v>
      </c>
      <c r="F91" s="70" t="s">
        <v>404</v>
      </c>
      <c r="G91" s="70" t="s">
        <v>405</v>
      </c>
      <c r="H91" s="70" t="s">
        <v>406</v>
      </c>
      <c r="I91" s="70" t="s">
        <v>407</v>
      </c>
    </row>
    <row r="92" spans="3:9" ht="12.75" customHeight="1">
      <c r="C92" s="20" t="s">
        <v>408</v>
      </c>
      <c r="D92" s="71" t="s">
        <v>368</v>
      </c>
      <c r="E92" s="71" t="s">
        <v>368</v>
      </c>
      <c r="F92" s="71" t="s">
        <v>368</v>
      </c>
      <c r="G92" s="71" t="s">
        <v>368</v>
      </c>
      <c r="H92" s="71" t="s">
        <v>368</v>
      </c>
      <c r="I92" s="71" t="s">
        <v>368</v>
      </c>
    </row>
    <row r="93" spans="3:9" ht="12.75" customHeight="1">
      <c r="C93" s="20" t="s">
        <v>409</v>
      </c>
      <c r="D93" s="71" t="s">
        <v>368</v>
      </c>
      <c r="E93" s="71" t="s">
        <v>368</v>
      </c>
      <c r="F93" s="71" t="s">
        <v>368</v>
      </c>
      <c r="G93" s="71" t="s">
        <v>368</v>
      </c>
      <c r="H93" s="71" t="s">
        <v>368</v>
      </c>
      <c r="I93" s="71" t="s">
        <v>368</v>
      </c>
    </row>
    <row r="94" spans="3:8" ht="12.75" customHeight="1">
      <c r="C94" s="72"/>
      <c r="D94" s="65"/>
      <c r="E94" s="20"/>
      <c r="F94" s="66"/>
      <c r="G94" s="67"/>
      <c r="H94" s="20"/>
    </row>
    <row r="95" spans="3:8" ht="12.75" customHeight="1">
      <c r="C95" s="69" t="s">
        <v>428</v>
      </c>
      <c r="D95" s="20"/>
      <c r="E95" s="20"/>
      <c r="F95" s="20"/>
      <c r="G95" s="20"/>
      <c r="H95" s="20"/>
    </row>
    <row r="96" spans="3:8" ht="12.75" customHeight="1">
      <c r="C96" s="70" t="s">
        <v>401</v>
      </c>
      <c r="D96" s="70" t="s">
        <v>402</v>
      </c>
      <c r="E96" s="70" t="s">
        <v>410</v>
      </c>
      <c r="F96" s="70" t="s">
        <v>411</v>
      </c>
      <c r="G96" s="70" t="s">
        <v>412</v>
      </c>
      <c r="H96" s="70" t="s">
        <v>413</v>
      </c>
    </row>
    <row r="97" spans="3:8" ht="12.75" customHeight="1">
      <c r="C97" s="20" t="s">
        <v>408</v>
      </c>
      <c r="D97" s="71" t="s">
        <v>368</v>
      </c>
      <c r="E97" s="71"/>
      <c r="F97" s="71" t="s">
        <v>368</v>
      </c>
      <c r="G97" s="71" t="s">
        <v>368</v>
      </c>
      <c r="H97" s="71" t="s">
        <v>368</v>
      </c>
    </row>
    <row r="98" spans="3:9" ht="12.75" customHeight="1">
      <c r="C98" s="20" t="s">
        <v>409</v>
      </c>
      <c r="D98" s="71" t="s">
        <v>368</v>
      </c>
      <c r="E98" s="71"/>
      <c r="F98" s="71" t="s">
        <v>368</v>
      </c>
      <c r="G98" s="71" t="s">
        <v>368</v>
      </c>
      <c r="H98" s="71" t="s">
        <v>368</v>
      </c>
      <c r="I98" s="73"/>
    </row>
    <row r="99" spans="3:8" ht="12.75" customHeight="1">
      <c r="C99" s="74"/>
      <c r="D99" s="75"/>
      <c r="E99" s="75"/>
      <c r="F99" s="75"/>
      <c r="G99" s="74"/>
      <c r="H99" s="76"/>
    </row>
    <row r="100" spans="3:8" ht="12.75" customHeight="1">
      <c r="C100" s="69" t="s">
        <v>429</v>
      </c>
      <c r="D100" s="20"/>
      <c r="E100" s="69"/>
      <c r="F100" s="20"/>
      <c r="G100" s="20"/>
      <c r="H100" s="20"/>
    </row>
    <row r="101" spans="3:8" ht="12.75" customHeight="1">
      <c r="C101" s="70" t="s">
        <v>401</v>
      </c>
      <c r="D101" s="70" t="s">
        <v>402</v>
      </c>
      <c r="E101" s="70" t="s">
        <v>403</v>
      </c>
      <c r="F101" s="70" t="s">
        <v>414</v>
      </c>
      <c r="G101" s="70" t="s">
        <v>415</v>
      </c>
      <c r="H101" s="70" t="s">
        <v>416</v>
      </c>
    </row>
    <row r="102" spans="3:8" ht="12.75" customHeight="1">
      <c r="C102" s="20" t="s">
        <v>408</v>
      </c>
      <c r="D102" s="71" t="s">
        <v>368</v>
      </c>
      <c r="E102" s="71" t="s">
        <v>368</v>
      </c>
      <c r="F102" s="71" t="s">
        <v>368</v>
      </c>
      <c r="G102" s="71" t="s">
        <v>368</v>
      </c>
      <c r="H102" s="71" t="s">
        <v>368</v>
      </c>
    </row>
    <row r="103" spans="3:8" ht="12.75" customHeight="1">
      <c r="C103" s="20" t="s">
        <v>409</v>
      </c>
      <c r="D103" s="71" t="s">
        <v>368</v>
      </c>
      <c r="E103" s="71" t="s">
        <v>368</v>
      </c>
      <c r="F103" s="71" t="s">
        <v>368</v>
      </c>
      <c r="G103" s="71" t="s">
        <v>368</v>
      </c>
      <c r="H103" s="71" t="s">
        <v>368</v>
      </c>
    </row>
    <row r="104" spans="3:8" ht="12.75" customHeight="1">
      <c r="C104" s="74"/>
      <c r="D104" s="75"/>
      <c r="E104" s="75"/>
      <c r="F104" s="75"/>
      <c r="G104" s="74"/>
      <c r="H104" s="76"/>
    </row>
    <row r="105" spans="3:8" ht="12.75" customHeight="1">
      <c r="C105" s="69" t="s">
        <v>430</v>
      </c>
      <c r="D105" s="20"/>
      <c r="E105" s="78"/>
      <c r="F105" s="20"/>
      <c r="G105" s="20"/>
      <c r="H105" s="76"/>
    </row>
    <row r="106" spans="3:8" ht="12.75" customHeight="1">
      <c r="C106" s="70" t="s">
        <v>401</v>
      </c>
      <c r="D106" s="70" t="s">
        <v>402</v>
      </c>
      <c r="E106" s="70" t="s">
        <v>417</v>
      </c>
      <c r="F106" s="70" t="s">
        <v>418</v>
      </c>
      <c r="G106" s="70" t="s">
        <v>419</v>
      </c>
      <c r="H106" s="70" t="s">
        <v>413</v>
      </c>
    </row>
    <row r="107" spans="3:8" ht="12.75" customHeight="1">
      <c r="C107" s="20" t="s">
        <v>408</v>
      </c>
      <c r="D107" s="71" t="s">
        <v>368</v>
      </c>
      <c r="E107" s="71" t="s">
        <v>368</v>
      </c>
      <c r="F107" s="71" t="s">
        <v>368</v>
      </c>
      <c r="G107" s="71" t="s">
        <v>368</v>
      </c>
      <c r="H107" s="71" t="s">
        <v>368</v>
      </c>
    </row>
    <row r="108" spans="3:8" ht="12.75" customHeight="1">
      <c r="C108" s="20" t="s">
        <v>409</v>
      </c>
      <c r="D108" s="71" t="s">
        <v>368</v>
      </c>
      <c r="E108" s="71" t="s">
        <v>368</v>
      </c>
      <c r="F108" s="71" t="s">
        <v>368</v>
      </c>
      <c r="G108" s="71" t="s">
        <v>368</v>
      </c>
      <c r="H108" s="71" t="s">
        <v>368</v>
      </c>
    </row>
    <row r="109" spans="3:9" ht="12.75" customHeight="1">
      <c r="C109" s="59" t="s">
        <v>379</v>
      </c>
      <c r="D109" s="68" t="s">
        <v>368</v>
      </c>
      <c r="E109" s="20"/>
      <c r="F109" s="61"/>
      <c r="G109" s="62"/>
      <c r="H109" s="83"/>
      <c r="I109" s="63"/>
    </row>
    <row r="110" spans="3:9" ht="12.75" customHeight="1">
      <c r="C110" s="20" t="s">
        <v>431</v>
      </c>
      <c r="D110" s="68" t="s">
        <v>368</v>
      </c>
      <c r="E110" s="20"/>
      <c r="F110" s="61"/>
      <c r="G110" s="62"/>
      <c r="H110" s="83"/>
      <c r="I110" s="63"/>
    </row>
    <row r="111" spans="3:9" ht="12.75" customHeight="1">
      <c r="C111" s="59" t="s">
        <v>432</v>
      </c>
      <c r="D111" s="68" t="s">
        <v>368</v>
      </c>
      <c r="E111" s="20"/>
      <c r="F111" s="61"/>
      <c r="G111" s="62"/>
      <c r="H111" s="83"/>
      <c r="I111" s="63"/>
    </row>
    <row r="112" spans="3:9" ht="12.75" customHeight="1">
      <c r="C112" s="20" t="s">
        <v>421</v>
      </c>
      <c r="D112" s="84">
        <v>1.6880405134526486</v>
      </c>
      <c r="E112" s="20"/>
      <c r="F112" s="61"/>
      <c r="G112" s="62"/>
      <c r="H112" s="83"/>
      <c r="I112" s="63"/>
    </row>
    <row r="113" spans="3:9" ht="12.75" customHeight="1">
      <c r="C113" s="20" t="s">
        <v>433</v>
      </c>
      <c r="D113" s="20"/>
      <c r="E113" s="20"/>
      <c r="F113" s="61"/>
      <c r="G113" s="62"/>
      <c r="H113" s="83"/>
      <c r="I113" s="63"/>
    </row>
    <row r="114" spans="3:9" ht="12.75" customHeight="1">
      <c r="C114" s="80" t="s">
        <v>384</v>
      </c>
      <c r="D114" s="81" t="s">
        <v>385</v>
      </c>
      <c r="E114" s="81" t="s">
        <v>386</v>
      </c>
      <c r="F114" s="61"/>
      <c r="G114" s="62"/>
      <c r="H114" s="83"/>
      <c r="I114" s="63"/>
    </row>
    <row r="115" spans="3:9" ht="12.75" customHeight="1">
      <c r="C115" s="64" t="s">
        <v>423</v>
      </c>
      <c r="D115" s="82" t="s">
        <v>424</v>
      </c>
      <c r="E115" s="82" t="s">
        <v>424</v>
      </c>
      <c r="F115" s="61"/>
      <c r="G115" s="62"/>
      <c r="H115" s="83"/>
      <c r="I115" s="63"/>
    </row>
    <row r="116" spans="3:9" ht="12.75" customHeight="1">
      <c r="C116" s="64" t="s">
        <v>425</v>
      </c>
      <c r="D116" s="82" t="s">
        <v>424</v>
      </c>
      <c r="E116" s="82" t="s">
        <v>424</v>
      </c>
      <c r="F116" s="61"/>
      <c r="G116" s="62"/>
      <c r="H116" s="83"/>
      <c r="I116" s="63"/>
    </row>
    <row r="117" spans="3:9" ht="12.75" customHeight="1">
      <c r="C117" s="64"/>
      <c r="D117" s="82"/>
      <c r="E117" s="82"/>
      <c r="F117" s="61"/>
      <c r="G117" s="62"/>
      <c r="H117" s="83"/>
      <c r="I117" s="63"/>
    </row>
    <row r="118" spans="3:9" ht="12.75">
      <c r="C118" s="20" t="s">
        <v>426</v>
      </c>
      <c r="D118" s="20"/>
      <c r="E118" s="20"/>
      <c r="F118" s="61"/>
      <c r="G118" s="62"/>
      <c r="H118" s="78"/>
      <c r="I118" s="6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6.421875" style="18" bestFit="1" customWidth="1"/>
    <col min="2" max="2" width="14.57421875" style="18" bestFit="1" customWidth="1"/>
    <col min="3" max="3" width="44.140625" style="18" customWidth="1"/>
    <col min="4" max="4" width="14.8515625" style="18" bestFit="1" customWidth="1"/>
    <col min="5" max="5" width="12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57421875" style="18" bestFit="1" customWidth="1"/>
    <col min="13" max="13" width="11.140625" style="18" bestFit="1" customWidth="1"/>
    <col min="14" max="14" width="5.8515625" style="18" bestFit="1" customWidth="1"/>
    <col min="15" max="16384" width="9.140625" style="18" customWidth="1"/>
  </cols>
  <sheetData>
    <row r="1" spans="1:8" ht="12.75">
      <c r="A1" s="23"/>
      <c r="B1" s="23"/>
      <c r="C1" s="103" t="s">
        <v>293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294</v>
      </c>
      <c r="C9" s="18" t="s">
        <v>130</v>
      </c>
      <c r="D9" s="18" t="s">
        <v>13</v>
      </c>
      <c r="E9" s="43">
        <v>50000000</v>
      </c>
      <c r="F9" s="39">
        <v>479.859</v>
      </c>
      <c r="G9" s="40">
        <v>0.0538</v>
      </c>
      <c r="H9" s="41">
        <v>41494</v>
      </c>
    </row>
    <row r="10" spans="1:11" ht="12.75" customHeight="1">
      <c r="A10" s="47"/>
      <c r="B10" s="47"/>
      <c r="C10" s="47" t="s">
        <v>63</v>
      </c>
      <c r="D10" s="47"/>
      <c r="E10" s="47"/>
      <c r="F10" s="48">
        <f>SUM(F9:F9)</f>
        <v>479.859</v>
      </c>
      <c r="G10" s="49">
        <f>SUM(G9:G9)</f>
        <v>0.0538</v>
      </c>
      <c r="H10" s="50"/>
      <c r="I10" s="51"/>
      <c r="J10" s="44" t="s">
        <v>15</v>
      </c>
      <c r="K10" s="45" t="s">
        <v>16</v>
      </c>
    </row>
    <row r="11" spans="6:11" ht="12.75" customHeight="1">
      <c r="F11" s="39"/>
      <c r="G11" s="40"/>
      <c r="H11" s="41"/>
      <c r="J11" s="40" t="s">
        <v>149</v>
      </c>
      <c r="K11" s="19">
        <v>0.5648</v>
      </c>
    </row>
    <row r="12" spans="3:11" ht="12.75" customHeight="1">
      <c r="C12" s="42" t="s">
        <v>64</v>
      </c>
      <c r="F12" s="39"/>
      <c r="G12" s="40"/>
      <c r="H12" s="41"/>
      <c r="J12" s="40" t="s">
        <v>279</v>
      </c>
      <c r="K12" s="19">
        <v>0.11259999999999999</v>
      </c>
    </row>
    <row r="13" spans="1:11" ht="12.75" customHeight="1">
      <c r="A13" s="18">
        <v>2</v>
      </c>
      <c r="B13" s="18" t="s">
        <v>296</v>
      </c>
      <c r="C13" s="18" t="s">
        <v>295</v>
      </c>
      <c r="D13" s="18" t="s">
        <v>24</v>
      </c>
      <c r="E13" s="43">
        <v>100000000</v>
      </c>
      <c r="F13" s="39">
        <v>952.772</v>
      </c>
      <c r="G13" s="40">
        <v>0.10679999999999999</v>
      </c>
      <c r="H13" s="41">
        <v>41515</v>
      </c>
      <c r="J13" s="40" t="s">
        <v>24</v>
      </c>
      <c r="K13" s="19">
        <v>0.10679999999999999</v>
      </c>
    </row>
    <row r="14" spans="1:11" ht="12.75" customHeight="1">
      <c r="A14" s="47"/>
      <c r="B14" s="47"/>
      <c r="C14" s="47" t="s">
        <v>63</v>
      </c>
      <c r="D14" s="47"/>
      <c r="E14" s="47"/>
      <c r="F14" s="48">
        <f>SUM(F13:F13)</f>
        <v>952.772</v>
      </c>
      <c r="G14" s="49">
        <f>SUM(G13:G13)</f>
        <v>0.10679999999999999</v>
      </c>
      <c r="H14" s="50"/>
      <c r="I14" s="51"/>
      <c r="J14" s="40" t="s">
        <v>297</v>
      </c>
      <c r="K14" s="19">
        <v>0.0552</v>
      </c>
    </row>
    <row r="15" spans="6:11" ht="12.75" customHeight="1">
      <c r="F15" s="39"/>
      <c r="G15" s="40"/>
      <c r="H15" s="41"/>
      <c r="J15" s="40" t="s">
        <v>13</v>
      </c>
      <c r="K15" s="19">
        <v>0.0538</v>
      </c>
    </row>
    <row r="16" spans="3:11" ht="12.75" customHeight="1">
      <c r="C16" s="42" t="s">
        <v>161</v>
      </c>
      <c r="F16" s="39"/>
      <c r="G16" s="40"/>
      <c r="H16" s="41"/>
      <c r="J16" s="40" t="s">
        <v>33</v>
      </c>
      <c r="K16" s="19">
        <v>0.10679999999999999</v>
      </c>
    </row>
    <row r="17" spans="3:10" ht="12.75" customHeight="1">
      <c r="C17" s="42" t="s">
        <v>162</v>
      </c>
      <c r="F17" s="39"/>
      <c r="G17" s="40"/>
      <c r="H17" s="41"/>
      <c r="I17" s="51"/>
      <c r="J17" s="40"/>
    </row>
    <row r="18" spans="1:8" ht="12.75" customHeight="1">
      <c r="A18" s="18">
        <v>3</v>
      </c>
      <c r="B18" s="18" t="s">
        <v>288</v>
      </c>
      <c r="C18" s="18" t="s">
        <v>287</v>
      </c>
      <c r="D18" s="18" t="s">
        <v>149</v>
      </c>
      <c r="E18" s="43">
        <v>100000000</v>
      </c>
      <c r="F18" s="39">
        <v>1009.718</v>
      </c>
      <c r="G18" s="40">
        <v>0.11320000000000001</v>
      </c>
      <c r="H18" s="41">
        <v>42974</v>
      </c>
    </row>
    <row r="19" spans="1:8" ht="12.75" customHeight="1">
      <c r="A19" s="18">
        <v>4</v>
      </c>
      <c r="B19" s="18" t="s">
        <v>299</v>
      </c>
      <c r="C19" s="18" t="s">
        <v>298</v>
      </c>
      <c r="D19" s="18" t="s">
        <v>279</v>
      </c>
      <c r="E19" s="43">
        <v>100000000</v>
      </c>
      <c r="F19" s="39">
        <v>1004.526</v>
      </c>
      <c r="G19" s="40">
        <v>0.11259999999999999</v>
      </c>
      <c r="H19" s="41">
        <v>41877</v>
      </c>
    </row>
    <row r="20" spans="1:8" ht="12.75" customHeight="1">
      <c r="A20" s="18">
        <v>5</v>
      </c>
      <c r="B20" s="18" t="s">
        <v>300</v>
      </c>
      <c r="C20" s="18" t="s">
        <v>171</v>
      </c>
      <c r="D20" s="18" t="s">
        <v>149</v>
      </c>
      <c r="E20" s="43">
        <v>50000000</v>
      </c>
      <c r="F20" s="39">
        <v>510.656</v>
      </c>
      <c r="G20" s="40">
        <v>0.057300000000000004</v>
      </c>
      <c r="H20" s="41">
        <v>42527</v>
      </c>
    </row>
    <row r="21" spans="1:8" ht="12.75" customHeight="1">
      <c r="A21" s="18">
        <v>6</v>
      </c>
      <c r="B21" s="18" t="s">
        <v>301</v>
      </c>
      <c r="C21" s="18" t="s">
        <v>171</v>
      </c>
      <c r="D21" s="18" t="s">
        <v>149</v>
      </c>
      <c r="E21" s="43">
        <v>50000000</v>
      </c>
      <c r="F21" s="39">
        <v>508.4655</v>
      </c>
      <c r="G21" s="40">
        <v>0.057</v>
      </c>
      <c r="H21" s="41">
        <v>42898</v>
      </c>
    </row>
    <row r="22" spans="1:8" ht="12.75" customHeight="1">
      <c r="A22" s="18">
        <v>7</v>
      </c>
      <c r="B22" s="18" t="s">
        <v>303</v>
      </c>
      <c r="C22" s="18" t="s">
        <v>302</v>
      </c>
      <c r="D22" s="18" t="s">
        <v>149</v>
      </c>
      <c r="E22" s="43">
        <v>50000000</v>
      </c>
      <c r="F22" s="39">
        <v>505.199</v>
      </c>
      <c r="G22" s="40">
        <v>0.056600000000000004</v>
      </c>
      <c r="H22" s="41">
        <v>42968</v>
      </c>
    </row>
    <row r="23" spans="1:8" ht="12.75" customHeight="1">
      <c r="A23" s="18">
        <v>8</v>
      </c>
      <c r="B23" s="18" t="s">
        <v>304</v>
      </c>
      <c r="C23" s="18" t="s">
        <v>166</v>
      </c>
      <c r="D23" s="18" t="s">
        <v>149</v>
      </c>
      <c r="E23" s="43">
        <v>50000000</v>
      </c>
      <c r="F23" s="39">
        <v>501.345</v>
      </c>
      <c r="G23" s="40">
        <v>0.0562</v>
      </c>
      <c r="H23" s="41">
        <v>41776</v>
      </c>
    </row>
    <row r="24" spans="1:8" ht="12.75" customHeight="1">
      <c r="A24" s="18">
        <v>9</v>
      </c>
      <c r="B24" s="18" t="s">
        <v>305</v>
      </c>
      <c r="C24" s="18" t="s">
        <v>71</v>
      </c>
      <c r="D24" s="18" t="s">
        <v>149</v>
      </c>
      <c r="E24" s="43">
        <v>50000000</v>
      </c>
      <c r="F24" s="39">
        <v>500.997</v>
      </c>
      <c r="G24" s="40">
        <v>0.0562</v>
      </c>
      <c r="H24" s="41">
        <v>41867</v>
      </c>
    </row>
    <row r="25" spans="1:8" ht="12.75" customHeight="1">
      <c r="A25" s="18">
        <v>10</v>
      </c>
      <c r="B25" s="18" t="s">
        <v>167</v>
      </c>
      <c r="C25" s="18" t="s">
        <v>166</v>
      </c>
      <c r="D25" s="18" t="s">
        <v>149</v>
      </c>
      <c r="E25" s="43">
        <v>50000000</v>
      </c>
      <c r="F25" s="39">
        <v>499.4545</v>
      </c>
      <c r="G25" s="40">
        <v>0.055999999999999994</v>
      </c>
      <c r="H25" s="41">
        <v>41432</v>
      </c>
    </row>
    <row r="26" spans="1:8" ht="12.75" customHeight="1">
      <c r="A26" s="18">
        <v>11</v>
      </c>
      <c r="B26" s="18" t="s">
        <v>306</v>
      </c>
      <c r="C26" s="18" t="s">
        <v>290</v>
      </c>
      <c r="D26" s="18" t="s">
        <v>149</v>
      </c>
      <c r="E26" s="43">
        <v>50000000</v>
      </c>
      <c r="F26" s="39">
        <v>498.16</v>
      </c>
      <c r="G26" s="40">
        <v>0.0559</v>
      </c>
      <c r="H26" s="41">
        <v>43110</v>
      </c>
    </row>
    <row r="27" spans="1:8" ht="12.75" customHeight="1">
      <c r="A27" s="18">
        <v>12</v>
      </c>
      <c r="B27" s="18" t="s">
        <v>307</v>
      </c>
      <c r="C27" s="18" t="s">
        <v>36</v>
      </c>
      <c r="D27" s="18" t="s">
        <v>297</v>
      </c>
      <c r="E27" s="43">
        <v>50000000</v>
      </c>
      <c r="F27" s="39">
        <v>492.066</v>
      </c>
      <c r="G27" s="40">
        <v>0.0552</v>
      </c>
      <c r="H27" s="41">
        <v>42141</v>
      </c>
    </row>
    <row r="28" spans="1:8" ht="12.75" customHeight="1">
      <c r="A28" s="18">
        <v>13</v>
      </c>
      <c r="B28" s="18" t="s">
        <v>308</v>
      </c>
      <c r="C28" s="18" t="s">
        <v>71</v>
      </c>
      <c r="D28" s="18" t="s">
        <v>149</v>
      </c>
      <c r="E28" s="43">
        <v>30000000</v>
      </c>
      <c r="F28" s="39">
        <v>300.8634</v>
      </c>
      <c r="G28" s="40">
        <v>0.0337</v>
      </c>
      <c r="H28" s="41">
        <v>42223</v>
      </c>
    </row>
    <row r="29" spans="1:8" ht="12.75" customHeight="1">
      <c r="A29" s="18">
        <v>14</v>
      </c>
      <c r="B29" s="18" t="s">
        <v>309</v>
      </c>
      <c r="C29" s="18" t="s">
        <v>285</v>
      </c>
      <c r="D29" s="18" t="s">
        <v>149</v>
      </c>
      <c r="E29" s="43">
        <v>20000000</v>
      </c>
      <c r="F29" s="39">
        <v>202.1286</v>
      </c>
      <c r="G29" s="40">
        <v>0.0227</v>
      </c>
      <c r="H29" s="41">
        <v>42549</v>
      </c>
    </row>
    <row r="30" spans="1:8" ht="12.75" customHeight="1">
      <c r="A30" s="47"/>
      <c r="B30" s="47"/>
      <c r="C30" s="47" t="s">
        <v>63</v>
      </c>
      <c r="D30" s="47"/>
      <c r="E30" s="47"/>
      <c r="F30" s="48">
        <f>SUM(F18:F29)</f>
        <v>6533.579</v>
      </c>
      <c r="G30" s="49">
        <f>SUM(G18:G29)</f>
        <v>0.7325999999999999</v>
      </c>
      <c r="H30" s="50"/>
    </row>
    <row r="31" spans="6:8" ht="12.75" customHeight="1">
      <c r="F31" s="39"/>
      <c r="G31" s="40"/>
      <c r="H31" s="41"/>
    </row>
    <row r="32" spans="3:8" ht="12.75" customHeight="1">
      <c r="C32" s="42" t="s">
        <v>137</v>
      </c>
      <c r="F32" s="39">
        <v>562.880944</v>
      </c>
      <c r="G32" s="40">
        <v>0.06309999999999999</v>
      </c>
      <c r="H32" s="41"/>
    </row>
    <row r="33" spans="1:9" ht="12.75" customHeight="1">
      <c r="A33" s="47"/>
      <c r="B33" s="47"/>
      <c r="C33" s="47" t="s">
        <v>63</v>
      </c>
      <c r="D33" s="47"/>
      <c r="E33" s="47"/>
      <c r="F33" s="48">
        <f>SUM(F32:F32)</f>
        <v>562.880944</v>
      </c>
      <c r="G33" s="49">
        <f>SUM(G32:G32)</f>
        <v>0.06309999999999999</v>
      </c>
      <c r="H33" s="50"/>
      <c r="I33" s="51"/>
    </row>
    <row r="34" spans="6:8" ht="12.75" customHeight="1">
      <c r="F34" s="39"/>
      <c r="G34" s="40"/>
      <c r="H34" s="41"/>
    </row>
    <row r="35" spans="3:8" ht="12.75" customHeight="1">
      <c r="C35" s="42" t="s">
        <v>138</v>
      </c>
      <c r="F35" s="39"/>
      <c r="G35" s="40"/>
      <c r="H35" s="41"/>
    </row>
    <row r="36" spans="3:9" ht="12.75" customHeight="1">
      <c r="C36" s="42" t="s">
        <v>139</v>
      </c>
      <c r="F36" s="39">
        <v>389.676683</v>
      </c>
      <c r="G36" s="40">
        <v>0.0437</v>
      </c>
      <c r="H36" s="41"/>
      <c r="I36" s="51"/>
    </row>
    <row r="37" spans="1:8" ht="12.75" customHeight="1">
      <c r="A37" s="47"/>
      <c r="B37" s="47"/>
      <c r="C37" s="47" t="s">
        <v>63</v>
      </c>
      <c r="D37" s="47"/>
      <c r="E37" s="47"/>
      <c r="F37" s="48">
        <f>SUM(F36:F36)</f>
        <v>389.676683</v>
      </c>
      <c r="G37" s="49">
        <f>SUM(G36:G36)</f>
        <v>0.0437</v>
      </c>
      <c r="H37" s="50"/>
    </row>
    <row r="38" spans="1:8" ht="12.75" customHeight="1">
      <c r="A38" s="52"/>
      <c r="B38" s="52"/>
      <c r="C38" s="52" t="s">
        <v>140</v>
      </c>
      <c r="D38" s="52"/>
      <c r="E38" s="52"/>
      <c r="F38" s="53">
        <f>SUM(F10,F14,F30,F33,F37)</f>
        <v>8918.767627</v>
      </c>
      <c r="G38" s="54">
        <f>SUM(G10,G14,G30,G33,G37)</f>
        <v>0.9999999999999999</v>
      </c>
      <c r="H38" s="55"/>
    </row>
    <row r="39" ht="12.75" customHeight="1"/>
    <row r="40" spans="3:9" ht="12.75" customHeight="1">
      <c r="C40" s="42" t="s">
        <v>141</v>
      </c>
      <c r="I40" s="51"/>
    </row>
    <row r="41" spans="3:9" ht="12.75" customHeight="1">
      <c r="C41" s="42" t="s">
        <v>364</v>
      </c>
      <c r="I41" s="56"/>
    </row>
    <row r="42" ht="12.75" customHeight="1">
      <c r="C42" s="42"/>
    </row>
    <row r="43" ht="12.75" customHeight="1">
      <c r="C43" s="42"/>
    </row>
    <row r="44" spans="3:5" ht="12.75" customHeight="1">
      <c r="C44" s="59" t="s">
        <v>366</v>
      </c>
      <c r="D44" s="59"/>
      <c r="E44" s="59"/>
    </row>
    <row r="45" spans="3:5" ht="12.75" customHeight="1">
      <c r="C45" s="59" t="s">
        <v>367</v>
      </c>
      <c r="D45" s="85" t="s">
        <v>368</v>
      </c>
      <c r="E45" s="59"/>
    </row>
    <row r="46" spans="3:5" ht="12.75" customHeight="1">
      <c r="C46" s="59" t="s">
        <v>369</v>
      </c>
      <c r="D46" s="59"/>
      <c r="E46" s="59"/>
    </row>
    <row r="47" spans="3:5" ht="12.75" customHeight="1">
      <c r="C47" s="64" t="s">
        <v>371</v>
      </c>
      <c r="D47" s="86">
        <v>1210.598725</v>
      </c>
      <c r="E47" s="59"/>
    </row>
    <row r="48" spans="3:5" ht="12.75" customHeight="1">
      <c r="C48" s="64" t="s">
        <v>373</v>
      </c>
      <c r="D48" s="86">
        <v>1003.770293</v>
      </c>
      <c r="E48" s="59"/>
    </row>
    <row r="49" spans="3:5" ht="12.75" customHeight="1">
      <c r="C49" s="64" t="s">
        <v>374</v>
      </c>
      <c r="D49" s="86">
        <v>1002.519547</v>
      </c>
      <c r="E49" s="59"/>
    </row>
    <row r="50" spans="3:5" ht="12.75" customHeight="1">
      <c r="C50" s="64" t="s">
        <v>375</v>
      </c>
      <c r="D50" s="86">
        <v>1001.321786</v>
      </c>
      <c r="E50" s="59"/>
    </row>
    <row r="51" spans="3:5" ht="12.75" customHeight="1">
      <c r="C51" s="64" t="s">
        <v>434</v>
      </c>
      <c r="D51" s="86">
        <v>1013.005204</v>
      </c>
      <c r="E51" s="59"/>
    </row>
    <row r="52" spans="3:5" ht="12.75" customHeight="1">
      <c r="C52" s="64" t="s">
        <v>376</v>
      </c>
      <c r="D52" s="86">
        <v>1211.034489</v>
      </c>
      <c r="E52" s="59"/>
    </row>
    <row r="53" spans="3:5" ht="12.75" customHeight="1">
      <c r="C53" s="64" t="s">
        <v>378</v>
      </c>
      <c r="D53" s="86">
        <v>1003.784216</v>
      </c>
      <c r="E53" s="59"/>
    </row>
    <row r="54" spans="3:5" ht="12.75" customHeight="1">
      <c r="C54" s="64" t="s">
        <v>370</v>
      </c>
      <c r="D54" s="87"/>
      <c r="E54" s="59"/>
    </row>
    <row r="55" spans="3:5" ht="12.75" customHeight="1">
      <c r="C55" s="64" t="s">
        <v>371</v>
      </c>
      <c r="D55" s="86">
        <v>1212.6454</v>
      </c>
      <c r="E55" s="59"/>
    </row>
    <row r="56" spans="3:5" ht="12.75" customHeight="1">
      <c r="C56" s="64" t="s">
        <v>373</v>
      </c>
      <c r="D56" s="86">
        <v>1000.4004</v>
      </c>
      <c r="E56" s="59"/>
    </row>
    <row r="57" spans="3:5" ht="12.75" customHeight="1">
      <c r="C57" s="64" t="s">
        <v>374</v>
      </c>
      <c r="D57" s="86">
        <v>1000.9336</v>
      </c>
      <c r="E57" s="59"/>
    </row>
    <row r="58" spans="3:5" ht="12.75" customHeight="1">
      <c r="C58" s="64" t="s">
        <v>375</v>
      </c>
      <c r="D58" s="86">
        <v>999.9864</v>
      </c>
      <c r="E58" s="59"/>
    </row>
    <row r="59" spans="3:5" ht="12.75" customHeight="1">
      <c r="C59" s="64" t="s">
        <v>434</v>
      </c>
      <c r="D59" s="86">
        <v>1014.7179</v>
      </c>
      <c r="E59" s="59"/>
    </row>
    <row r="60" spans="3:5" ht="12.75" customHeight="1">
      <c r="C60" s="64" t="s">
        <v>376</v>
      </c>
      <c r="D60" s="86">
        <v>1213.5474</v>
      </c>
      <c r="E60" s="59"/>
    </row>
    <row r="61" spans="3:5" ht="12.75" customHeight="1">
      <c r="C61" s="64" t="s">
        <v>378</v>
      </c>
      <c r="D61" s="86">
        <v>1001.5525</v>
      </c>
      <c r="E61" s="59"/>
    </row>
    <row r="62" spans="3:5" ht="12.75" customHeight="1">
      <c r="C62" s="64" t="s">
        <v>453</v>
      </c>
      <c r="D62" s="86">
        <v>1000.8306</v>
      </c>
      <c r="E62" s="59"/>
    </row>
    <row r="63" spans="3:5" ht="12.75" customHeight="1">
      <c r="C63" s="59" t="s">
        <v>379</v>
      </c>
      <c r="D63" s="85" t="s">
        <v>368</v>
      </c>
      <c r="E63" s="59"/>
    </row>
    <row r="64" spans="3:5" ht="12.75" customHeight="1">
      <c r="C64" s="88" t="s">
        <v>380</v>
      </c>
      <c r="D64" s="85" t="s">
        <v>368</v>
      </c>
      <c r="E64" s="59"/>
    </row>
    <row r="65" spans="3:5" ht="12.75" customHeight="1">
      <c r="C65" s="59" t="s">
        <v>381</v>
      </c>
      <c r="D65" s="85" t="s">
        <v>368</v>
      </c>
      <c r="E65" s="59"/>
    </row>
    <row r="66" spans="3:5" ht="12.75" customHeight="1">
      <c r="C66" s="59" t="s">
        <v>382</v>
      </c>
      <c r="D66" s="89" t="s">
        <v>462</v>
      </c>
      <c r="E66" s="59"/>
    </row>
    <row r="67" spans="3:5" ht="12.75" customHeight="1">
      <c r="C67" s="59" t="s">
        <v>435</v>
      </c>
      <c r="D67" s="20"/>
      <c r="E67" s="59"/>
    </row>
    <row r="68" spans="3:5" ht="12.75" customHeight="1">
      <c r="C68" s="80" t="s">
        <v>384</v>
      </c>
      <c r="D68" s="90" t="s">
        <v>385</v>
      </c>
      <c r="E68" s="90" t="s">
        <v>386</v>
      </c>
    </row>
    <row r="69" spans="3:5" ht="12.75" customHeight="1">
      <c r="C69" s="64" t="s">
        <v>373</v>
      </c>
      <c r="D69" s="82">
        <v>4.457787</v>
      </c>
      <c r="E69" s="82">
        <v>3.820774</v>
      </c>
    </row>
    <row r="70" spans="3:5" ht="12.75" customHeight="1">
      <c r="C70" s="64" t="s">
        <v>374</v>
      </c>
      <c r="D70" s="82">
        <f>0.535482+2.354443</f>
        <v>2.889925</v>
      </c>
      <c r="E70" s="82">
        <f>0.458962+2.017995</f>
        <v>2.476957</v>
      </c>
    </row>
    <row r="71" spans="3:5" ht="12.75" customHeight="1">
      <c r="C71" s="64" t="s">
        <v>375</v>
      </c>
      <c r="D71" s="82">
        <v>2.667639</v>
      </c>
      <c r="E71" s="82">
        <v>2.286437</v>
      </c>
    </row>
    <row r="72" spans="3:5" ht="12.75" customHeight="1">
      <c r="C72" s="64" t="s">
        <v>453</v>
      </c>
      <c r="D72" s="82">
        <f>0.704524+2.517926</f>
        <v>3.2224500000000003</v>
      </c>
      <c r="E72" s="82">
        <f>0.603848+2.158117</f>
        <v>2.761965</v>
      </c>
    </row>
    <row r="73" spans="3:5" ht="12.75" customHeight="1">
      <c r="C73" s="64" t="s">
        <v>378</v>
      </c>
      <c r="D73" s="82">
        <v>3.943531</v>
      </c>
      <c r="E73" s="82">
        <v>3.3800039999999996</v>
      </c>
    </row>
    <row r="74" spans="3:5" ht="12.75" customHeight="1">
      <c r="C74" s="64"/>
      <c r="D74" s="82"/>
      <c r="E74" s="82"/>
    </row>
    <row r="75" spans="3:5" ht="12.75" customHeight="1">
      <c r="C75" s="91"/>
      <c r="D75" s="82"/>
      <c r="E75" s="82"/>
    </row>
    <row r="76" spans="3:5" ht="12.75">
      <c r="C76" s="92" t="s">
        <v>387</v>
      </c>
      <c r="D76" s="93"/>
      <c r="E76" s="93"/>
    </row>
    <row r="77" spans="3:5" ht="12.75">
      <c r="C77" s="94" t="s">
        <v>388</v>
      </c>
      <c r="D77" s="93"/>
      <c r="E77" s="9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6.421875" style="18" bestFit="1" customWidth="1"/>
    <col min="2" max="2" width="14.00390625" style="18" bestFit="1" customWidth="1"/>
    <col min="3" max="3" width="44.00390625" style="18" customWidth="1"/>
    <col min="4" max="4" width="21.57421875" style="18" bestFit="1" customWidth="1"/>
    <col min="5" max="5" width="11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21.57421875" style="18" hidden="1" customWidth="1"/>
    <col min="11" max="11" width="8.00390625" style="19" hidden="1" customWidth="1"/>
    <col min="12" max="12" width="14.00390625" style="18" bestFit="1" customWidth="1"/>
    <col min="13" max="13" width="21.57421875" style="18" bestFit="1" customWidth="1"/>
    <col min="14" max="14" width="7.00390625" style="18" bestFit="1" customWidth="1"/>
    <col min="15" max="16384" width="9.140625" style="18" customWidth="1"/>
  </cols>
  <sheetData>
    <row r="1" spans="1:8" ht="12.75">
      <c r="A1" s="23"/>
      <c r="B1" s="23"/>
      <c r="C1" s="103" t="s">
        <v>310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175</v>
      </c>
      <c r="F7" s="39"/>
      <c r="G7" s="40"/>
      <c r="H7" s="41"/>
    </row>
    <row r="8" spans="3:8" ht="12.75" customHeight="1">
      <c r="C8" s="42" t="s">
        <v>162</v>
      </c>
      <c r="F8" s="39"/>
      <c r="G8" s="40"/>
      <c r="H8" s="41"/>
    </row>
    <row r="9" spans="1:8" ht="12.75" customHeight="1">
      <c r="A9" s="18">
        <v>1</v>
      </c>
      <c r="B9" s="18" t="s">
        <v>186</v>
      </c>
      <c r="C9" s="18" t="s">
        <v>184</v>
      </c>
      <c r="D9" s="18" t="s">
        <v>180</v>
      </c>
      <c r="E9" s="43">
        <v>16590</v>
      </c>
      <c r="F9" s="39">
        <v>103.745565</v>
      </c>
      <c r="G9" s="40">
        <v>0.013600000000000001</v>
      </c>
      <c r="H9" s="41"/>
    </row>
    <row r="10" spans="1:11" ht="12.75" customHeight="1">
      <c r="A10" s="18">
        <v>2</v>
      </c>
      <c r="B10" s="18" t="s">
        <v>189</v>
      </c>
      <c r="C10" s="18" t="s">
        <v>187</v>
      </c>
      <c r="D10" s="18" t="s">
        <v>188</v>
      </c>
      <c r="E10" s="43">
        <v>12600</v>
      </c>
      <c r="F10" s="39">
        <v>102.5451</v>
      </c>
      <c r="G10" s="40">
        <v>0.013500000000000002</v>
      </c>
      <c r="H10" s="41"/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178</v>
      </c>
      <c r="C11" s="18" t="s">
        <v>176</v>
      </c>
      <c r="D11" s="18" t="s">
        <v>177</v>
      </c>
      <c r="E11" s="43">
        <v>33480</v>
      </c>
      <c r="F11" s="39">
        <v>98.69904</v>
      </c>
      <c r="G11" s="40">
        <v>0.013000000000000001</v>
      </c>
      <c r="H11" s="41"/>
      <c r="J11" s="40" t="s">
        <v>149</v>
      </c>
      <c r="K11" s="19">
        <v>0.298</v>
      </c>
    </row>
    <row r="12" spans="1:11" ht="12.75" customHeight="1">
      <c r="A12" s="18">
        <v>4</v>
      </c>
      <c r="B12" s="18" t="s">
        <v>183</v>
      </c>
      <c r="C12" s="18" t="s">
        <v>71</v>
      </c>
      <c r="D12" s="18" t="s">
        <v>182</v>
      </c>
      <c r="E12" s="43">
        <v>12820</v>
      </c>
      <c r="F12" s="39">
        <v>97.13073</v>
      </c>
      <c r="G12" s="40">
        <v>0.0128</v>
      </c>
      <c r="H12" s="41"/>
      <c r="J12" s="40" t="s">
        <v>13</v>
      </c>
      <c r="K12" s="19">
        <v>0.12390000000000001</v>
      </c>
    </row>
    <row r="13" spans="1:11" ht="12.75" customHeight="1">
      <c r="A13" s="18">
        <v>5</v>
      </c>
      <c r="B13" s="18" t="s">
        <v>181</v>
      </c>
      <c r="C13" s="18" t="s">
        <v>179</v>
      </c>
      <c r="D13" s="18" t="s">
        <v>180</v>
      </c>
      <c r="E13" s="43">
        <v>9200</v>
      </c>
      <c r="F13" s="39">
        <v>95.7168</v>
      </c>
      <c r="G13" s="40">
        <v>0.0126</v>
      </c>
      <c r="H13" s="41"/>
      <c r="J13" s="40" t="s">
        <v>279</v>
      </c>
      <c r="K13" s="19">
        <v>0.0891</v>
      </c>
    </row>
    <row r="14" spans="1:11" ht="12.75" customHeight="1">
      <c r="A14" s="18">
        <v>6</v>
      </c>
      <c r="B14" s="18" t="s">
        <v>192</v>
      </c>
      <c r="C14" s="18" t="s">
        <v>190</v>
      </c>
      <c r="D14" s="18" t="s">
        <v>191</v>
      </c>
      <c r="E14" s="43">
        <v>6150</v>
      </c>
      <c r="F14" s="39">
        <v>84.1197</v>
      </c>
      <c r="G14" s="40">
        <v>0.0111</v>
      </c>
      <c r="H14" s="41"/>
      <c r="J14" s="40" t="s">
        <v>278</v>
      </c>
      <c r="K14" s="19">
        <v>0.0731</v>
      </c>
    </row>
    <row r="15" spans="1:11" ht="12.75" customHeight="1">
      <c r="A15" s="18">
        <v>7</v>
      </c>
      <c r="B15" s="18" t="s">
        <v>195</v>
      </c>
      <c r="C15" s="18" t="s">
        <v>193</v>
      </c>
      <c r="D15" s="18" t="s">
        <v>185</v>
      </c>
      <c r="E15" s="43">
        <v>2730</v>
      </c>
      <c r="F15" s="39">
        <v>79.3611</v>
      </c>
      <c r="G15" s="40">
        <v>0.0104</v>
      </c>
      <c r="H15" s="41"/>
      <c r="J15" s="40" t="s">
        <v>297</v>
      </c>
      <c r="K15" s="19">
        <v>0.0669</v>
      </c>
    </row>
    <row r="16" spans="1:11" ht="12.75" customHeight="1">
      <c r="A16" s="18">
        <v>8</v>
      </c>
      <c r="B16" s="18" t="s">
        <v>197</v>
      </c>
      <c r="C16" s="18" t="s">
        <v>196</v>
      </c>
      <c r="D16" s="18" t="s">
        <v>180</v>
      </c>
      <c r="E16" s="43">
        <v>2820</v>
      </c>
      <c r="F16" s="39">
        <v>58.68138</v>
      </c>
      <c r="G16" s="40">
        <v>0.0077</v>
      </c>
      <c r="H16" s="41"/>
      <c r="J16" s="40" t="s">
        <v>180</v>
      </c>
      <c r="K16" s="19">
        <v>0.0407</v>
      </c>
    </row>
    <row r="17" spans="1:11" ht="12.75" customHeight="1">
      <c r="A17" s="18">
        <v>9</v>
      </c>
      <c r="B17" s="18" t="s">
        <v>200</v>
      </c>
      <c r="C17" s="18" t="s">
        <v>198</v>
      </c>
      <c r="D17" s="18" t="s">
        <v>194</v>
      </c>
      <c r="E17" s="43">
        <v>13260</v>
      </c>
      <c r="F17" s="39">
        <v>47.71611</v>
      </c>
      <c r="G17" s="40">
        <v>0.0063</v>
      </c>
      <c r="H17" s="41"/>
      <c r="J17" s="40" t="s">
        <v>150</v>
      </c>
      <c r="K17" s="19">
        <v>0.0392</v>
      </c>
    </row>
    <row r="18" spans="1:11" ht="12.75" customHeight="1">
      <c r="A18" s="18">
        <v>10</v>
      </c>
      <c r="B18" s="18" t="s">
        <v>203</v>
      </c>
      <c r="C18" s="18" t="s">
        <v>201</v>
      </c>
      <c r="D18" s="18" t="s">
        <v>185</v>
      </c>
      <c r="E18" s="43">
        <v>3080</v>
      </c>
      <c r="F18" s="39">
        <v>46.7236</v>
      </c>
      <c r="G18" s="40">
        <v>0.0060999999999999995</v>
      </c>
      <c r="H18" s="41"/>
      <c r="J18" s="40" t="s">
        <v>185</v>
      </c>
      <c r="K18" s="19">
        <v>0.020499999999999997</v>
      </c>
    </row>
    <row r="19" spans="1:11" ht="12.75" customHeight="1">
      <c r="A19" s="18">
        <v>11</v>
      </c>
      <c r="B19" s="18" t="s">
        <v>214</v>
      </c>
      <c r="C19" s="18" t="s">
        <v>212</v>
      </c>
      <c r="D19" s="18" t="s">
        <v>194</v>
      </c>
      <c r="E19" s="43">
        <v>2259</v>
      </c>
      <c r="F19" s="39">
        <v>39.655616</v>
      </c>
      <c r="G19" s="40">
        <v>0.0052</v>
      </c>
      <c r="H19" s="41"/>
      <c r="J19" s="40" t="s">
        <v>177</v>
      </c>
      <c r="K19" s="19">
        <v>0.020099999999999996</v>
      </c>
    </row>
    <row r="20" spans="1:11" ht="12.75" customHeight="1">
      <c r="A20" s="18">
        <v>12</v>
      </c>
      <c r="B20" s="18" t="s">
        <v>208</v>
      </c>
      <c r="C20" s="18" t="s">
        <v>206</v>
      </c>
      <c r="D20" s="18" t="s">
        <v>177</v>
      </c>
      <c r="E20" s="43">
        <v>8770</v>
      </c>
      <c r="F20" s="39">
        <v>38.855485</v>
      </c>
      <c r="G20" s="40">
        <v>0.0051</v>
      </c>
      <c r="H20" s="41"/>
      <c r="J20" s="40" t="s">
        <v>182</v>
      </c>
      <c r="K20" s="19">
        <v>0.0182</v>
      </c>
    </row>
    <row r="21" spans="1:11" ht="12.75" customHeight="1">
      <c r="A21" s="18">
        <v>13</v>
      </c>
      <c r="B21" s="18" t="s">
        <v>205</v>
      </c>
      <c r="C21" s="18" t="s">
        <v>204</v>
      </c>
      <c r="D21" s="18" t="s">
        <v>202</v>
      </c>
      <c r="E21" s="43">
        <v>10730</v>
      </c>
      <c r="F21" s="39">
        <v>34.64717</v>
      </c>
      <c r="G21" s="40">
        <v>0.0046</v>
      </c>
      <c r="H21" s="41"/>
      <c r="J21" s="40" t="s">
        <v>194</v>
      </c>
      <c r="K21" s="19">
        <v>0.0166</v>
      </c>
    </row>
    <row r="22" spans="1:11" ht="12.75" customHeight="1">
      <c r="A22" s="18">
        <v>14</v>
      </c>
      <c r="B22" s="18" t="s">
        <v>211</v>
      </c>
      <c r="C22" s="18" t="s">
        <v>209</v>
      </c>
      <c r="D22" s="18" t="s">
        <v>199</v>
      </c>
      <c r="E22" s="43">
        <v>3770</v>
      </c>
      <c r="F22" s="39">
        <v>32.93849</v>
      </c>
      <c r="G22" s="40">
        <v>0.0043</v>
      </c>
      <c r="H22" s="41"/>
      <c r="J22" s="40" t="s">
        <v>188</v>
      </c>
      <c r="K22" s="19">
        <v>0.0158</v>
      </c>
    </row>
    <row r="23" spans="1:11" ht="12.75" customHeight="1">
      <c r="A23" s="18">
        <v>15</v>
      </c>
      <c r="B23" s="18" t="s">
        <v>217</v>
      </c>
      <c r="C23" s="18" t="s">
        <v>215</v>
      </c>
      <c r="D23" s="18" t="s">
        <v>185</v>
      </c>
      <c r="E23" s="43">
        <v>7300</v>
      </c>
      <c r="F23" s="39">
        <v>30.3972</v>
      </c>
      <c r="G23" s="40">
        <v>0.004</v>
      </c>
      <c r="H23" s="41"/>
      <c r="J23" s="40" t="s">
        <v>199</v>
      </c>
      <c r="K23" s="19">
        <v>0.0143</v>
      </c>
    </row>
    <row r="24" spans="1:11" ht="12.75" customHeight="1">
      <c r="A24" s="18">
        <v>16</v>
      </c>
      <c r="B24" s="18" t="s">
        <v>220</v>
      </c>
      <c r="C24" s="18" t="s">
        <v>218</v>
      </c>
      <c r="D24" s="18" t="s">
        <v>199</v>
      </c>
      <c r="E24" s="43">
        <v>8800</v>
      </c>
      <c r="F24" s="39">
        <v>25.3044</v>
      </c>
      <c r="G24" s="40">
        <v>0.0033</v>
      </c>
      <c r="H24" s="41"/>
      <c r="J24" s="40" t="s">
        <v>191</v>
      </c>
      <c r="K24" s="19">
        <v>0.0111</v>
      </c>
    </row>
    <row r="25" spans="1:11" ht="12.75" customHeight="1">
      <c r="A25" s="18">
        <v>17</v>
      </c>
      <c r="B25" s="18" t="s">
        <v>223</v>
      </c>
      <c r="C25" s="18" t="s">
        <v>221</v>
      </c>
      <c r="D25" s="18" t="s">
        <v>194</v>
      </c>
      <c r="E25" s="43">
        <v>3070</v>
      </c>
      <c r="F25" s="39">
        <v>24.626005</v>
      </c>
      <c r="G25" s="40">
        <v>0.0032</v>
      </c>
      <c r="H25" s="41"/>
      <c r="J25" s="40" t="s">
        <v>202</v>
      </c>
      <c r="K25" s="19">
        <v>0.0067</v>
      </c>
    </row>
    <row r="26" spans="1:11" ht="12.75" customHeight="1">
      <c r="A26" s="18">
        <v>18</v>
      </c>
      <c r="B26" s="18" t="s">
        <v>248</v>
      </c>
      <c r="C26" s="18" t="s">
        <v>247</v>
      </c>
      <c r="D26" s="18" t="s">
        <v>207</v>
      </c>
      <c r="E26" s="43">
        <v>810</v>
      </c>
      <c r="F26" s="39">
        <v>23.94279</v>
      </c>
      <c r="G26" s="40">
        <v>0.0031</v>
      </c>
      <c r="H26" s="41"/>
      <c r="J26" s="40" t="s">
        <v>207</v>
      </c>
      <c r="K26" s="19">
        <v>0.005699999999999999</v>
      </c>
    </row>
    <row r="27" spans="1:11" ht="12.75" customHeight="1">
      <c r="A27" s="18">
        <v>19</v>
      </c>
      <c r="B27" s="18" t="s">
        <v>229</v>
      </c>
      <c r="C27" s="18" t="s">
        <v>227</v>
      </c>
      <c r="D27" s="18" t="s">
        <v>222</v>
      </c>
      <c r="E27" s="43">
        <v>15500</v>
      </c>
      <c r="F27" s="39">
        <v>23.3895</v>
      </c>
      <c r="G27" s="40">
        <v>0.0031</v>
      </c>
      <c r="H27" s="41"/>
      <c r="J27" s="40" t="s">
        <v>222</v>
      </c>
      <c r="K27" s="19">
        <v>0.0052</v>
      </c>
    </row>
    <row r="28" spans="1:11" ht="12.75" customHeight="1">
      <c r="A28" s="18">
        <v>20</v>
      </c>
      <c r="B28" s="18" t="s">
        <v>255</v>
      </c>
      <c r="C28" s="18" t="s">
        <v>48</v>
      </c>
      <c r="D28" s="18" t="s">
        <v>180</v>
      </c>
      <c r="E28" s="43">
        <v>1650</v>
      </c>
      <c r="F28" s="39">
        <v>22.178475</v>
      </c>
      <c r="G28" s="40">
        <v>0.0029</v>
      </c>
      <c r="H28" s="41"/>
      <c r="J28" s="40" t="s">
        <v>210</v>
      </c>
      <c r="K28" s="19">
        <v>0.0038</v>
      </c>
    </row>
    <row r="29" spans="1:11" ht="12.75" customHeight="1">
      <c r="A29" s="18">
        <v>21</v>
      </c>
      <c r="B29" s="18" t="s">
        <v>268</v>
      </c>
      <c r="C29" s="18" t="s">
        <v>267</v>
      </c>
      <c r="D29" s="18" t="s">
        <v>228</v>
      </c>
      <c r="E29" s="43">
        <v>22370</v>
      </c>
      <c r="F29" s="39">
        <v>22.12393</v>
      </c>
      <c r="G29" s="40">
        <v>0.0029</v>
      </c>
      <c r="H29" s="41"/>
      <c r="J29" s="40" t="s">
        <v>216</v>
      </c>
      <c r="K29" s="19">
        <v>0.0038</v>
      </c>
    </row>
    <row r="30" spans="1:11" ht="12.75" customHeight="1">
      <c r="A30" s="18">
        <v>22</v>
      </c>
      <c r="B30" s="18" t="s">
        <v>226</v>
      </c>
      <c r="C30" s="18" t="s">
        <v>224</v>
      </c>
      <c r="D30" s="18" t="s">
        <v>219</v>
      </c>
      <c r="E30" s="43">
        <v>2190</v>
      </c>
      <c r="F30" s="39">
        <v>21.997455</v>
      </c>
      <c r="G30" s="40">
        <v>0.0029</v>
      </c>
      <c r="H30" s="41"/>
      <c r="J30" s="40" t="s">
        <v>213</v>
      </c>
      <c r="K30" s="19">
        <v>0.0036</v>
      </c>
    </row>
    <row r="31" spans="1:11" ht="12.75" customHeight="1">
      <c r="A31" s="18">
        <v>23</v>
      </c>
      <c r="B31" s="18" t="s">
        <v>259</v>
      </c>
      <c r="C31" s="18" t="s">
        <v>258</v>
      </c>
      <c r="D31" s="18" t="s">
        <v>180</v>
      </c>
      <c r="E31" s="43">
        <v>4640</v>
      </c>
      <c r="F31" s="39">
        <v>21.9008</v>
      </c>
      <c r="G31" s="40">
        <v>0.0029</v>
      </c>
      <c r="H31" s="41"/>
      <c r="J31" s="40" t="s">
        <v>228</v>
      </c>
      <c r="K31" s="19">
        <v>0.0029</v>
      </c>
    </row>
    <row r="32" spans="1:11" ht="12.75" customHeight="1">
      <c r="A32" s="18">
        <v>24</v>
      </c>
      <c r="B32" s="18" t="s">
        <v>232</v>
      </c>
      <c r="C32" s="18" t="s">
        <v>230</v>
      </c>
      <c r="D32" s="18" t="s">
        <v>199</v>
      </c>
      <c r="E32" s="43">
        <v>1100</v>
      </c>
      <c r="F32" s="39">
        <v>21.703</v>
      </c>
      <c r="G32" s="40">
        <v>0.0029</v>
      </c>
      <c r="H32" s="41"/>
      <c r="J32" s="40" t="s">
        <v>219</v>
      </c>
      <c r="K32" s="19">
        <v>0.0029</v>
      </c>
    </row>
    <row r="33" spans="1:11" ht="12.75" customHeight="1">
      <c r="A33" s="18">
        <v>25</v>
      </c>
      <c r="B33" s="18" t="s">
        <v>234</v>
      </c>
      <c r="C33" s="18" t="s">
        <v>166</v>
      </c>
      <c r="D33" s="18" t="s">
        <v>182</v>
      </c>
      <c r="E33" s="43">
        <v>9250</v>
      </c>
      <c r="F33" s="39">
        <v>21.497</v>
      </c>
      <c r="G33" s="40">
        <v>0.0028000000000000004</v>
      </c>
      <c r="H33" s="41"/>
      <c r="J33" s="40" t="s">
        <v>225</v>
      </c>
      <c r="K33" s="19">
        <v>0.0022</v>
      </c>
    </row>
    <row r="34" spans="1:11" ht="12.75" customHeight="1">
      <c r="A34" s="18">
        <v>26</v>
      </c>
      <c r="B34" s="18" t="s">
        <v>236</v>
      </c>
      <c r="C34" s="18" t="s">
        <v>235</v>
      </c>
      <c r="D34" s="18" t="s">
        <v>182</v>
      </c>
      <c r="E34" s="43">
        <v>13500</v>
      </c>
      <c r="F34" s="39">
        <v>20.1555</v>
      </c>
      <c r="G34" s="40">
        <v>0.0026</v>
      </c>
      <c r="H34" s="41"/>
      <c r="J34" s="40" t="s">
        <v>280</v>
      </c>
      <c r="K34" s="19">
        <v>0.0018</v>
      </c>
    </row>
    <row r="35" spans="1:11" ht="12.75" customHeight="1">
      <c r="A35" s="18">
        <v>27</v>
      </c>
      <c r="B35" s="18" t="s">
        <v>238</v>
      </c>
      <c r="C35" s="18" t="s">
        <v>237</v>
      </c>
      <c r="D35" s="18" t="s">
        <v>207</v>
      </c>
      <c r="E35" s="43">
        <v>10500</v>
      </c>
      <c r="F35" s="39">
        <v>20.11275</v>
      </c>
      <c r="G35" s="40">
        <v>0.0026</v>
      </c>
      <c r="H35" s="41"/>
      <c r="J35" s="40" t="s">
        <v>33</v>
      </c>
      <c r="K35" s="19">
        <v>0.1139</v>
      </c>
    </row>
    <row r="36" spans="1:10" ht="12.75" customHeight="1">
      <c r="A36" s="18">
        <v>28</v>
      </c>
      <c r="B36" s="18" t="s">
        <v>233</v>
      </c>
      <c r="C36" s="18" t="s">
        <v>85</v>
      </c>
      <c r="D36" s="18" t="s">
        <v>188</v>
      </c>
      <c r="E36" s="43">
        <v>6000</v>
      </c>
      <c r="F36" s="39">
        <v>17.385</v>
      </c>
      <c r="G36" s="40">
        <v>0.0023</v>
      </c>
      <c r="H36" s="41"/>
      <c r="J36" s="40"/>
    </row>
    <row r="37" spans="1:8" ht="12.75" customHeight="1">
      <c r="A37" s="18">
        <v>29</v>
      </c>
      <c r="B37" s="18" t="s">
        <v>252</v>
      </c>
      <c r="C37" s="18" t="s">
        <v>251</v>
      </c>
      <c r="D37" s="18" t="s">
        <v>216</v>
      </c>
      <c r="E37" s="43">
        <v>7500</v>
      </c>
      <c r="F37" s="39">
        <v>16.35</v>
      </c>
      <c r="G37" s="40">
        <v>0.0021</v>
      </c>
      <c r="H37" s="41"/>
    </row>
    <row r="38" spans="1:8" ht="12.75" customHeight="1">
      <c r="A38" s="18">
        <v>30</v>
      </c>
      <c r="B38" s="18" t="s">
        <v>250</v>
      </c>
      <c r="C38" s="18" t="s">
        <v>249</v>
      </c>
      <c r="D38" s="18" t="s">
        <v>202</v>
      </c>
      <c r="E38" s="43">
        <v>13500</v>
      </c>
      <c r="F38" s="39">
        <v>15.876</v>
      </c>
      <c r="G38" s="40">
        <v>0.0021</v>
      </c>
      <c r="H38" s="41"/>
    </row>
    <row r="39" spans="1:8" ht="12.75" customHeight="1">
      <c r="A39" s="18">
        <v>31</v>
      </c>
      <c r="B39" s="18" t="s">
        <v>286</v>
      </c>
      <c r="C39" s="18" t="s">
        <v>285</v>
      </c>
      <c r="D39" s="18" t="s">
        <v>222</v>
      </c>
      <c r="E39" s="43">
        <v>15000</v>
      </c>
      <c r="F39" s="39">
        <v>15.645</v>
      </c>
      <c r="G39" s="40">
        <v>0.0021</v>
      </c>
      <c r="H39" s="41"/>
    </row>
    <row r="40" spans="1:8" ht="12.75" customHeight="1">
      <c r="A40" s="18">
        <v>32</v>
      </c>
      <c r="B40" s="18" t="s">
        <v>282</v>
      </c>
      <c r="C40" s="18" t="s">
        <v>281</v>
      </c>
      <c r="D40" s="18" t="s">
        <v>199</v>
      </c>
      <c r="E40" s="43">
        <v>900</v>
      </c>
      <c r="F40" s="39">
        <v>15.00705</v>
      </c>
      <c r="G40" s="40">
        <v>0.002</v>
      </c>
      <c r="H40" s="41"/>
    </row>
    <row r="41" spans="1:8" ht="12.75" customHeight="1">
      <c r="A41" s="18">
        <v>33</v>
      </c>
      <c r="B41" s="18" t="s">
        <v>312</v>
      </c>
      <c r="C41" s="18" t="s">
        <v>311</v>
      </c>
      <c r="D41" s="18" t="s">
        <v>177</v>
      </c>
      <c r="E41" s="43">
        <v>350</v>
      </c>
      <c r="F41" s="39">
        <v>14.9527</v>
      </c>
      <c r="G41" s="40">
        <v>0.002</v>
      </c>
      <c r="H41" s="41"/>
    </row>
    <row r="42" spans="1:8" ht="12.75" customHeight="1">
      <c r="A42" s="18">
        <v>34</v>
      </c>
      <c r="B42" s="18" t="s">
        <v>261</v>
      </c>
      <c r="C42" s="18" t="s">
        <v>260</v>
      </c>
      <c r="D42" s="18" t="s">
        <v>210</v>
      </c>
      <c r="E42" s="43">
        <v>4800</v>
      </c>
      <c r="F42" s="39">
        <v>14.8704</v>
      </c>
      <c r="G42" s="40">
        <v>0.002</v>
      </c>
      <c r="H42" s="41"/>
    </row>
    <row r="43" spans="1:8" ht="12.75" customHeight="1">
      <c r="A43" s="18">
        <v>35</v>
      </c>
      <c r="B43" s="18" t="s">
        <v>257</v>
      </c>
      <c r="C43" s="18" t="s">
        <v>256</v>
      </c>
      <c r="D43" s="18" t="s">
        <v>194</v>
      </c>
      <c r="E43" s="43">
        <v>2860</v>
      </c>
      <c r="F43" s="39">
        <v>14.34719</v>
      </c>
      <c r="G43" s="40">
        <v>0.0019</v>
      </c>
      <c r="H43" s="41"/>
    </row>
    <row r="44" spans="1:8" ht="12.75" customHeight="1">
      <c r="A44" s="18">
        <v>36</v>
      </c>
      <c r="B44" s="18" t="s">
        <v>262</v>
      </c>
      <c r="C44" s="18" t="s">
        <v>117</v>
      </c>
      <c r="D44" s="18" t="s">
        <v>213</v>
      </c>
      <c r="E44" s="43">
        <v>4000</v>
      </c>
      <c r="F44" s="39">
        <v>13.956</v>
      </c>
      <c r="G44" s="40">
        <v>0.0018</v>
      </c>
      <c r="H44" s="41"/>
    </row>
    <row r="45" spans="1:8" ht="12.75" customHeight="1">
      <c r="A45" s="18">
        <v>37</v>
      </c>
      <c r="B45" s="18" t="s">
        <v>240</v>
      </c>
      <c r="C45" s="18" t="s">
        <v>239</v>
      </c>
      <c r="D45" s="18" t="s">
        <v>210</v>
      </c>
      <c r="E45" s="43">
        <v>10000</v>
      </c>
      <c r="F45" s="39">
        <v>13.705</v>
      </c>
      <c r="G45" s="40">
        <v>0.0018</v>
      </c>
      <c r="H45" s="41"/>
    </row>
    <row r="46" spans="1:8" ht="12.75" customHeight="1">
      <c r="A46" s="18">
        <v>38</v>
      </c>
      <c r="B46" s="18" t="s">
        <v>242</v>
      </c>
      <c r="C46" s="18" t="s">
        <v>241</v>
      </c>
      <c r="D46" s="18" t="s">
        <v>213</v>
      </c>
      <c r="E46" s="43">
        <v>4000</v>
      </c>
      <c r="F46" s="39">
        <v>13.66</v>
      </c>
      <c r="G46" s="40">
        <v>0.0018</v>
      </c>
      <c r="H46" s="41"/>
    </row>
    <row r="47" spans="1:8" ht="12.75" customHeight="1">
      <c r="A47" s="18">
        <v>39</v>
      </c>
      <c r="B47" s="18" t="s">
        <v>254</v>
      </c>
      <c r="C47" s="18" t="s">
        <v>253</v>
      </c>
      <c r="D47" s="18" t="s">
        <v>199</v>
      </c>
      <c r="E47" s="43">
        <v>1000</v>
      </c>
      <c r="F47" s="39">
        <v>13.5435</v>
      </c>
      <c r="G47" s="40">
        <v>0.0018</v>
      </c>
      <c r="H47" s="41"/>
    </row>
    <row r="48" spans="1:8" ht="12.75" customHeight="1">
      <c r="A48" s="18">
        <v>40</v>
      </c>
      <c r="B48" s="18" t="s">
        <v>284</v>
      </c>
      <c r="C48" s="18" t="s">
        <v>283</v>
      </c>
      <c r="D48" s="18" t="s">
        <v>280</v>
      </c>
      <c r="E48" s="43">
        <v>2500</v>
      </c>
      <c r="F48" s="39">
        <v>13.4775</v>
      </c>
      <c r="G48" s="40">
        <v>0.0018</v>
      </c>
      <c r="H48" s="41"/>
    </row>
    <row r="49" spans="1:8" ht="12.75" customHeight="1">
      <c r="A49" s="18">
        <v>41</v>
      </c>
      <c r="B49" s="18" t="s">
        <v>264</v>
      </c>
      <c r="C49" s="18" t="s">
        <v>263</v>
      </c>
      <c r="D49" s="18" t="s">
        <v>216</v>
      </c>
      <c r="E49" s="43">
        <v>52000</v>
      </c>
      <c r="F49" s="39">
        <v>12.792</v>
      </c>
      <c r="G49" s="40">
        <v>0.0017000000000000001</v>
      </c>
      <c r="H49" s="41"/>
    </row>
    <row r="50" spans="1:8" ht="12.75" customHeight="1">
      <c r="A50" s="18">
        <v>42</v>
      </c>
      <c r="B50" s="18" t="s">
        <v>270</v>
      </c>
      <c r="C50" s="18" t="s">
        <v>269</v>
      </c>
      <c r="D50" s="18" t="s">
        <v>225</v>
      </c>
      <c r="E50" s="43">
        <v>2850</v>
      </c>
      <c r="F50" s="39">
        <v>8.933325</v>
      </c>
      <c r="G50" s="40">
        <v>0.0012</v>
      </c>
      <c r="H50" s="41"/>
    </row>
    <row r="51" spans="1:8" ht="12.75" customHeight="1">
      <c r="A51" s="18">
        <v>43</v>
      </c>
      <c r="B51" s="18" t="s">
        <v>273</v>
      </c>
      <c r="C51" s="18" t="s">
        <v>130</v>
      </c>
      <c r="D51" s="18" t="s">
        <v>180</v>
      </c>
      <c r="E51" s="43">
        <v>1130</v>
      </c>
      <c r="F51" s="39">
        <v>7.45348</v>
      </c>
      <c r="G51" s="40">
        <v>0.001</v>
      </c>
      <c r="H51" s="41"/>
    </row>
    <row r="52" spans="1:8" ht="12.75" customHeight="1">
      <c r="A52" s="18">
        <v>44</v>
      </c>
      <c r="B52" s="18" t="s">
        <v>266</v>
      </c>
      <c r="C52" s="18" t="s">
        <v>265</v>
      </c>
      <c r="D52" s="18" t="s">
        <v>225</v>
      </c>
      <c r="E52" s="43">
        <v>2500</v>
      </c>
      <c r="F52" s="39">
        <v>7.44875</v>
      </c>
      <c r="G52" s="40">
        <v>0.001</v>
      </c>
      <c r="H52" s="41"/>
    </row>
    <row r="53" spans="1:9" ht="12.75" customHeight="1">
      <c r="A53" s="47"/>
      <c r="B53" s="47"/>
      <c r="C53" s="47" t="s">
        <v>63</v>
      </c>
      <c r="D53" s="47"/>
      <c r="E53" s="47"/>
      <c r="F53" s="48">
        <f>SUM(F9:F52)</f>
        <v>1489.2675859999993</v>
      </c>
      <c r="G53" s="49">
        <f>SUM(G9:G52)</f>
        <v>0.1959</v>
      </c>
      <c r="H53" s="50"/>
      <c r="I53" s="51"/>
    </row>
    <row r="54" spans="6:8" ht="12.75" customHeight="1">
      <c r="F54" s="39"/>
      <c r="G54" s="40"/>
      <c r="H54" s="41"/>
    </row>
    <row r="55" spans="3:8" ht="12.75" customHeight="1">
      <c r="C55" s="42" t="s">
        <v>10</v>
      </c>
      <c r="F55" s="39"/>
      <c r="G55" s="40"/>
      <c r="H55" s="41"/>
    </row>
    <row r="56" spans="3:8" ht="12.75" customHeight="1">
      <c r="C56" s="42" t="s">
        <v>11</v>
      </c>
      <c r="F56" s="39"/>
      <c r="G56" s="40"/>
      <c r="H56" s="41"/>
    </row>
    <row r="57" spans="1:8" ht="12.75" customHeight="1">
      <c r="A57" s="18">
        <v>45</v>
      </c>
      <c r="B57" s="18" t="s">
        <v>313</v>
      </c>
      <c r="C57" s="18" t="s">
        <v>20</v>
      </c>
      <c r="D57" s="18" t="s">
        <v>13</v>
      </c>
      <c r="E57" s="43">
        <v>50000000</v>
      </c>
      <c r="F57" s="39">
        <v>480.341</v>
      </c>
      <c r="G57" s="40">
        <v>0.06309999999999999</v>
      </c>
      <c r="H57" s="41">
        <v>41491</v>
      </c>
    </row>
    <row r="58" spans="1:8" ht="12.75" customHeight="1">
      <c r="A58" s="18">
        <v>46</v>
      </c>
      <c r="B58" s="18" t="s">
        <v>314</v>
      </c>
      <c r="C58" s="18" t="s">
        <v>144</v>
      </c>
      <c r="D58" s="18" t="s">
        <v>13</v>
      </c>
      <c r="E58" s="43">
        <v>50000000</v>
      </c>
      <c r="F58" s="39">
        <v>462.6675</v>
      </c>
      <c r="G58" s="40">
        <v>0.0608</v>
      </c>
      <c r="H58" s="41">
        <v>41653</v>
      </c>
    </row>
    <row r="59" spans="1:9" ht="12.75" customHeight="1">
      <c r="A59" s="47"/>
      <c r="B59" s="47"/>
      <c r="C59" s="47" t="s">
        <v>63</v>
      </c>
      <c r="D59" s="47"/>
      <c r="E59" s="47"/>
      <c r="F59" s="48">
        <f>SUM(F57:F58)</f>
        <v>943.0085</v>
      </c>
      <c r="G59" s="49">
        <f>SUM(G57:G58)</f>
        <v>0.12389999999999998</v>
      </c>
      <c r="H59" s="50"/>
      <c r="I59" s="51"/>
    </row>
    <row r="60" spans="6:8" ht="12.75" customHeight="1">
      <c r="F60" s="39"/>
      <c r="G60" s="40"/>
      <c r="H60" s="41"/>
    </row>
    <row r="61" spans="3:8" ht="12.75" customHeight="1">
      <c r="C61" s="42" t="s">
        <v>161</v>
      </c>
      <c r="F61" s="39"/>
      <c r="G61" s="40"/>
      <c r="H61" s="41"/>
    </row>
    <row r="62" spans="3:8" ht="12.75" customHeight="1">
      <c r="C62" s="42" t="s">
        <v>162</v>
      </c>
      <c r="F62" s="39"/>
      <c r="G62" s="40"/>
      <c r="H62" s="41"/>
    </row>
    <row r="63" spans="1:8" ht="12.75" customHeight="1">
      <c r="A63" s="18">
        <v>47</v>
      </c>
      <c r="B63" s="18" t="s">
        <v>292</v>
      </c>
      <c r="C63" s="18" t="s">
        <v>241</v>
      </c>
      <c r="D63" s="18" t="s">
        <v>279</v>
      </c>
      <c r="E63" s="43">
        <v>75000000</v>
      </c>
      <c r="F63" s="39">
        <v>678.06075</v>
      </c>
      <c r="G63" s="40">
        <v>0.0891</v>
      </c>
      <c r="H63" s="41">
        <v>44674</v>
      </c>
    </row>
    <row r="64" spans="1:8" ht="12.75" customHeight="1">
      <c r="A64" s="18">
        <v>48</v>
      </c>
      <c r="B64" s="18" t="s">
        <v>289</v>
      </c>
      <c r="C64" s="18" t="s">
        <v>109</v>
      </c>
      <c r="D64" s="18" t="s">
        <v>278</v>
      </c>
      <c r="E64" s="43">
        <v>55000000</v>
      </c>
      <c r="F64" s="39">
        <v>556.3745</v>
      </c>
      <c r="G64" s="40">
        <v>0.0731</v>
      </c>
      <c r="H64" s="41">
        <v>41869</v>
      </c>
    </row>
    <row r="65" spans="1:8" ht="12.75" customHeight="1">
      <c r="A65" s="18">
        <v>49</v>
      </c>
      <c r="B65" s="18" t="s">
        <v>315</v>
      </c>
      <c r="C65" s="18" t="s">
        <v>290</v>
      </c>
      <c r="D65" s="18" t="s">
        <v>149</v>
      </c>
      <c r="E65" s="43">
        <v>50000000</v>
      </c>
      <c r="F65" s="39">
        <v>511.587</v>
      </c>
      <c r="G65" s="40">
        <v>0.0672</v>
      </c>
      <c r="H65" s="41">
        <v>44692</v>
      </c>
    </row>
    <row r="66" spans="1:8" ht="12.75" customHeight="1">
      <c r="A66" s="18">
        <v>50</v>
      </c>
      <c r="B66" s="18" t="s">
        <v>316</v>
      </c>
      <c r="C66" s="18" t="s">
        <v>267</v>
      </c>
      <c r="D66" s="18" t="s">
        <v>297</v>
      </c>
      <c r="E66" s="43">
        <v>50000000</v>
      </c>
      <c r="F66" s="39">
        <v>509.569</v>
      </c>
      <c r="G66" s="40">
        <v>0.0669</v>
      </c>
      <c r="H66" s="41">
        <v>44739</v>
      </c>
    </row>
    <row r="67" spans="1:8" ht="12.75" customHeight="1">
      <c r="A67" s="18">
        <v>51</v>
      </c>
      <c r="B67" s="18" t="s">
        <v>317</v>
      </c>
      <c r="C67" s="18" t="s">
        <v>287</v>
      </c>
      <c r="D67" s="18" t="s">
        <v>149</v>
      </c>
      <c r="E67" s="43">
        <v>50000000</v>
      </c>
      <c r="F67" s="39">
        <v>505.6505</v>
      </c>
      <c r="G67" s="40">
        <v>0.0664</v>
      </c>
      <c r="H67" s="41">
        <v>44884</v>
      </c>
    </row>
    <row r="68" spans="1:8" ht="12.75" customHeight="1">
      <c r="A68" s="18">
        <v>52</v>
      </c>
      <c r="B68" s="18" t="s">
        <v>318</v>
      </c>
      <c r="C68" s="18" t="s">
        <v>71</v>
      </c>
      <c r="D68" s="18" t="s">
        <v>149</v>
      </c>
      <c r="E68" s="43">
        <v>50000000</v>
      </c>
      <c r="F68" s="39">
        <v>501.4815</v>
      </c>
      <c r="G68" s="40">
        <v>0.0659</v>
      </c>
      <c r="H68" s="41">
        <v>42245</v>
      </c>
    </row>
    <row r="69" spans="1:8" ht="12.75" customHeight="1">
      <c r="A69" s="18">
        <v>53</v>
      </c>
      <c r="B69" s="18" t="s">
        <v>319</v>
      </c>
      <c r="C69" s="18" t="s">
        <v>171</v>
      </c>
      <c r="D69" s="18" t="s">
        <v>149</v>
      </c>
      <c r="E69" s="43">
        <v>50000000</v>
      </c>
      <c r="F69" s="39">
        <v>499.494</v>
      </c>
      <c r="G69" s="40">
        <v>0.06559999999999999</v>
      </c>
      <c r="H69" s="41">
        <v>41981</v>
      </c>
    </row>
    <row r="70" spans="1:8" ht="12.75" customHeight="1">
      <c r="A70" s="18">
        <v>54</v>
      </c>
      <c r="B70" s="18" t="s">
        <v>163</v>
      </c>
      <c r="C70" s="18" t="s">
        <v>93</v>
      </c>
      <c r="D70" s="18" t="s">
        <v>150</v>
      </c>
      <c r="E70" s="43">
        <v>30000000</v>
      </c>
      <c r="F70" s="39">
        <v>298.1454</v>
      </c>
      <c r="G70" s="40">
        <v>0.0392</v>
      </c>
      <c r="H70" s="41">
        <v>41397</v>
      </c>
    </row>
    <row r="71" spans="1:8" ht="12.75" customHeight="1">
      <c r="A71" s="18">
        <v>55</v>
      </c>
      <c r="B71" s="18" t="s">
        <v>308</v>
      </c>
      <c r="C71" s="18" t="s">
        <v>71</v>
      </c>
      <c r="D71" s="18" t="s">
        <v>149</v>
      </c>
      <c r="E71" s="43">
        <v>20000000</v>
      </c>
      <c r="F71" s="39">
        <v>200.5756</v>
      </c>
      <c r="G71" s="40">
        <v>0.0263</v>
      </c>
      <c r="H71" s="41">
        <v>42223</v>
      </c>
    </row>
    <row r="72" spans="1:8" ht="12.75" customHeight="1">
      <c r="A72" s="18">
        <v>56</v>
      </c>
      <c r="B72" s="18" t="s">
        <v>291</v>
      </c>
      <c r="C72" s="18" t="s">
        <v>290</v>
      </c>
      <c r="D72" s="18" t="s">
        <v>149</v>
      </c>
      <c r="E72" s="43">
        <v>5000000</v>
      </c>
      <c r="F72" s="39">
        <v>50.5483</v>
      </c>
      <c r="G72" s="40">
        <v>0.0066</v>
      </c>
      <c r="H72" s="41">
        <v>44614</v>
      </c>
    </row>
    <row r="73" spans="1:9" ht="12.75" customHeight="1">
      <c r="A73" s="47"/>
      <c r="B73" s="47"/>
      <c r="C73" s="47" t="s">
        <v>63</v>
      </c>
      <c r="D73" s="47"/>
      <c r="E73" s="47"/>
      <c r="F73" s="48">
        <f>SUM(F63:F72)</f>
        <v>4311.4865500000005</v>
      </c>
      <c r="G73" s="49">
        <f>SUM(G63:G72)</f>
        <v>0.5663</v>
      </c>
      <c r="H73" s="50"/>
      <c r="I73" s="51"/>
    </row>
    <row r="74" spans="6:8" ht="12.75" customHeight="1">
      <c r="F74" s="39"/>
      <c r="G74" s="40"/>
      <c r="H74" s="41"/>
    </row>
    <row r="75" spans="3:8" ht="12.75" customHeight="1">
      <c r="C75" s="42" t="s">
        <v>137</v>
      </c>
      <c r="F75" s="39">
        <v>655.861277</v>
      </c>
      <c r="G75" s="40">
        <v>0.0862</v>
      </c>
      <c r="H75" s="41"/>
    </row>
    <row r="76" spans="1:9" ht="12.75" customHeight="1">
      <c r="A76" s="47"/>
      <c r="B76" s="47"/>
      <c r="C76" s="47" t="s">
        <v>63</v>
      </c>
      <c r="D76" s="47"/>
      <c r="E76" s="47"/>
      <c r="F76" s="48">
        <f>SUM(F75:F75)</f>
        <v>655.861277</v>
      </c>
      <c r="G76" s="49">
        <f>SUM(G75:G75)</f>
        <v>0.0862</v>
      </c>
      <c r="H76" s="50"/>
      <c r="I76" s="51"/>
    </row>
    <row r="77" spans="6:8" ht="12.75" customHeight="1">
      <c r="F77" s="39"/>
      <c r="G77" s="40"/>
      <c r="H77" s="41"/>
    </row>
    <row r="78" spans="3:8" ht="12.75" customHeight="1">
      <c r="C78" s="42" t="s">
        <v>138</v>
      </c>
      <c r="F78" s="39"/>
      <c r="G78" s="40"/>
      <c r="H78" s="41"/>
    </row>
    <row r="79" spans="3:8" ht="12.75" customHeight="1">
      <c r="C79" s="42" t="s">
        <v>139</v>
      </c>
      <c r="F79" s="39">
        <v>212.591543</v>
      </c>
      <c r="G79" s="40">
        <v>0.0277</v>
      </c>
      <c r="H79" s="41"/>
    </row>
    <row r="80" spans="1:9" ht="12.75" customHeight="1">
      <c r="A80" s="47"/>
      <c r="B80" s="47"/>
      <c r="C80" s="47" t="s">
        <v>63</v>
      </c>
      <c r="D80" s="47"/>
      <c r="E80" s="47"/>
      <c r="F80" s="48">
        <f>SUM(F79:F79)</f>
        <v>212.591543</v>
      </c>
      <c r="G80" s="49">
        <f>SUM(G79:G79)</f>
        <v>0.0277</v>
      </c>
      <c r="H80" s="50"/>
      <c r="I80" s="51"/>
    </row>
    <row r="81" spans="1:9" ht="12.75" customHeight="1">
      <c r="A81" s="52"/>
      <c r="B81" s="52"/>
      <c r="C81" s="52" t="s">
        <v>140</v>
      </c>
      <c r="D81" s="52"/>
      <c r="E81" s="52"/>
      <c r="F81" s="53">
        <f>SUM(F53,F59,F73,F76,F80)</f>
        <v>7612.215456</v>
      </c>
      <c r="G81" s="54">
        <f>SUM(G53,G59,G73,G76,G80)</f>
        <v>0.9999999999999999</v>
      </c>
      <c r="H81" s="55"/>
      <c r="I81" s="56"/>
    </row>
    <row r="82" ht="12.75" customHeight="1"/>
    <row r="83" ht="12.75" customHeight="1">
      <c r="C83" s="42" t="s">
        <v>141</v>
      </c>
    </row>
    <row r="84" ht="12.75" customHeight="1">
      <c r="C84" s="42" t="s">
        <v>364</v>
      </c>
    </row>
    <row r="85" ht="12.75" customHeight="1">
      <c r="C85" s="42" t="s">
        <v>142</v>
      </c>
    </row>
    <row r="86" ht="12.75" customHeight="1">
      <c r="C86" s="42"/>
    </row>
    <row r="87" ht="12.75" customHeight="1">
      <c r="C87" s="42"/>
    </row>
    <row r="88" spans="3:5" ht="12.75" customHeight="1">
      <c r="C88" s="59" t="s">
        <v>366</v>
      </c>
      <c r="D88" s="60"/>
      <c r="E88" s="59"/>
    </row>
    <row r="89" spans="3:5" ht="12.75" customHeight="1">
      <c r="C89" s="59" t="s">
        <v>396</v>
      </c>
      <c r="D89" s="60" t="s">
        <v>368</v>
      </c>
      <c r="E89" s="59"/>
    </row>
    <row r="90" spans="3:5" ht="12.75" customHeight="1">
      <c r="C90" s="59" t="s">
        <v>369</v>
      </c>
      <c r="D90" s="86"/>
      <c r="E90" s="59"/>
    </row>
    <row r="91" spans="3:5" ht="12.75" customHeight="1">
      <c r="C91" s="64" t="s">
        <v>436</v>
      </c>
      <c r="D91" s="87">
        <v>11.582766</v>
      </c>
      <c r="E91" s="20"/>
    </row>
    <row r="92" spans="3:5" ht="12.75" customHeight="1">
      <c r="C92" s="64" t="s">
        <v>437</v>
      </c>
      <c r="D92" s="87">
        <v>11.582766</v>
      </c>
      <c r="E92" s="20"/>
    </row>
    <row r="93" spans="3:5" ht="12.75" customHeight="1">
      <c r="C93" s="64" t="s">
        <v>438</v>
      </c>
      <c r="D93" s="87">
        <v>11.58817</v>
      </c>
      <c r="E93" s="20"/>
    </row>
    <row r="94" spans="3:5" ht="12.75" customHeight="1">
      <c r="C94" s="64" t="s">
        <v>370</v>
      </c>
      <c r="D94" s="87"/>
      <c r="E94" s="20"/>
    </row>
    <row r="95" spans="3:5" ht="12.75" customHeight="1">
      <c r="C95" s="64" t="s">
        <v>436</v>
      </c>
      <c r="D95" s="87">
        <v>11.4174</v>
      </c>
      <c r="E95" s="20"/>
    </row>
    <row r="96" spans="3:5" ht="12.75" customHeight="1">
      <c r="C96" s="64" t="s">
        <v>437</v>
      </c>
      <c r="D96" s="87">
        <v>10.2398</v>
      </c>
      <c r="E96" s="20"/>
    </row>
    <row r="97" spans="3:5" ht="12.75" customHeight="1">
      <c r="C97" s="64" t="s">
        <v>438</v>
      </c>
      <c r="D97" s="87">
        <v>11.4321</v>
      </c>
      <c r="E97" s="20"/>
    </row>
    <row r="98" spans="3:5" ht="12.75" customHeight="1">
      <c r="C98" s="64" t="s">
        <v>454</v>
      </c>
      <c r="D98" s="87">
        <v>10.2419</v>
      </c>
      <c r="E98" s="20"/>
    </row>
    <row r="99" spans="3:5" ht="12.75" customHeight="1">
      <c r="C99" s="95" t="s">
        <v>379</v>
      </c>
      <c r="D99" s="68" t="s">
        <v>368</v>
      </c>
      <c r="E99" s="20"/>
    </row>
    <row r="100" spans="3:5" ht="12.75" customHeight="1">
      <c r="C100" s="96" t="s">
        <v>380</v>
      </c>
      <c r="D100" s="68" t="s">
        <v>368</v>
      </c>
      <c r="E100" s="20"/>
    </row>
    <row r="101" spans="3:5" ht="12.75" customHeight="1">
      <c r="C101" s="96" t="s">
        <v>381</v>
      </c>
      <c r="D101" s="68" t="s">
        <v>368</v>
      </c>
      <c r="E101" s="20"/>
    </row>
    <row r="102" spans="3:5" ht="12.75" customHeight="1">
      <c r="C102" s="59" t="s">
        <v>382</v>
      </c>
      <c r="D102" s="89" t="s">
        <v>463</v>
      </c>
      <c r="E102" s="20"/>
    </row>
    <row r="103" spans="3:5" ht="12.75" customHeight="1">
      <c r="C103" s="20" t="s">
        <v>439</v>
      </c>
      <c r="D103" s="20"/>
      <c r="E103" s="20"/>
    </row>
    <row r="104" spans="3:5" ht="12.75" customHeight="1">
      <c r="C104" s="80" t="s">
        <v>384</v>
      </c>
      <c r="D104" s="81" t="s">
        <v>385</v>
      </c>
      <c r="E104" s="81" t="s">
        <v>386</v>
      </c>
    </row>
    <row r="105" spans="3:5" ht="12.75" customHeight="1">
      <c r="C105" s="64" t="s">
        <v>437</v>
      </c>
      <c r="D105" s="82">
        <v>0.058757</v>
      </c>
      <c r="E105" s="82">
        <v>0.050361</v>
      </c>
    </row>
    <row r="106" spans="3:5" ht="12.75" customHeight="1">
      <c r="C106" s="64"/>
      <c r="D106" s="82"/>
      <c r="E106" s="82"/>
    </row>
    <row r="107" spans="3:5" ht="12.75" customHeight="1">
      <c r="C107" s="20" t="s">
        <v>426</v>
      </c>
      <c r="D107" s="20"/>
      <c r="E107" s="20"/>
    </row>
    <row r="108" spans="3:5" ht="12.75" customHeight="1">
      <c r="C108" s="20" t="s">
        <v>388</v>
      </c>
      <c r="D108" s="59"/>
      <c r="E108" s="59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6.421875" style="18" bestFit="1" customWidth="1"/>
    <col min="2" max="2" width="14.57421875" style="18" bestFit="1" customWidth="1"/>
    <col min="3" max="3" width="47.00390625" style="18" customWidth="1"/>
    <col min="4" max="4" width="14.8515625" style="18" bestFit="1" customWidth="1"/>
    <col min="5" max="5" width="12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57421875" style="18" bestFit="1" customWidth="1"/>
    <col min="13" max="13" width="11.140625" style="18" bestFit="1" customWidth="1"/>
    <col min="14" max="14" width="5.8515625" style="18" bestFit="1" customWidth="1"/>
    <col min="15" max="16384" width="9.140625" style="18" customWidth="1"/>
  </cols>
  <sheetData>
    <row r="1" spans="1:8" ht="12.75">
      <c r="A1" s="23"/>
      <c r="B1" s="23"/>
      <c r="C1" s="103" t="s">
        <v>320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148</v>
      </c>
      <c r="C9" s="18" t="s">
        <v>51</v>
      </c>
      <c r="D9" s="18" t="s">
        <v>24</v>
      </c>
      <c r="E9" s="43">
        <v>110000000</v>
      </c>
      <c r="F9" s="39">
        <v>1023.6314</v>
      </c>
      <c r="G9" s="40">
        <v>0.24539999999999998</v>
      </c>
      <c r="H9" s="41">
        <v>41624</v>
      </c>
    </row>
    <row r="10" spans="1:11" ht="12.75" customHeight="1">
      <c r="A10" s="47"/>
      <c r="B10" s="47"/>
      <c r="C10" s="47" t="s">
        <v>63</v>
      </c>
      <c r="D10" s="47"/>
      <c r="E10" s="47"/>
      <c r="F10" s="48">
        <f>SUM(F9:F9)</f>
        <v>1023.6314</v>
      </c>
      <c r="G10" s="49">
        <f>SUM(G9:G9)</f>
        <v>0.24539999999999998</v>
      </c>
      <c r="H10" s="50"/>
      <c r="I10" s="51"/>
      <c r="J10" s="44" t="s">
        <v>15</v>
      </c>
      <c r="K10" s="45" t="s">
        <v>16</v>
      </c>
    </row>
    <row r="11" spans="6:11" ht="12.75" customHeight="1">
      <c r="F11" s="39"/>
      <c r="G11" s="40"/>
      <c r="H11" s="41"/>
      <c r="J11" s="40" t="s">
        <v>149</v>
      </c>
      <c r="K11" s="19">
        <v>0.3121</v>
      </c>
    </row>
    <row r="12" spans="3:11" ht="12.75" customHeight="1">
      <c r="C12" s="42" t="s">
        <v>64</v>
      </c>
      <c r="F12" s="39"/>
      <c r="G12" s="40"/>
      <c r="H12" s="41"/>
      <c r="J12" s="40" t="s">
        <v>24</v>
      </c>
      <c r="K12" s="19">
        <v>0.24539999999999998</v>
      </c>
    </row>
    <row r="13" spans="1:11" ht="12.75" customHeight="1">
      <c r="A13" s="18">
        <v>2</v>
      </c>
      <c r="B13" s="18" t="s">
        <v>321</v>
      </c>
      <c r="C13" s="18" t="s">
        <v>93</v>
      </c>
      <c r="D13" s="18" t="s">
        <v>13</v>
      </c>
      <c r="E13" s="43">
        <v>50000000</v>
      </c>
      <c r="F13" s="39">
        <v>492.152</v>
      </c>
      <c r="G13" s="40">
        <v>0.11800000000000001</v>
      </c>
      <c r="H13" s="41">
        <v>41390</v>
      </c>
      <c r="J13" s="40" t="s">
        <v>13</v>
      </c>
      <c r="K13" s="19">
        <v>0.11800000000000001</v>
      </c>
    </row>
    <row r="14" spans="1:11" ht="12.75" customHeight="1">
      <c r="A14" s="47"/>
      <c r="B14" s="47"/>
      <c r="C14" s="47" t="s">
        <v>63</v>
      </c>
      <c r="D14" s="47"/>
      <c r="E14" s="47"/>
      <c r="F14" s="48">
        <f>SUM(F13:F13)</f>
        <v>492.152</v>
      </c>
      <c r="G14" s="49">
        <f>SUM(G13:G13)</f>
        <v>0.11800000000000001</v>
      </c>
      <c r="H14" s="50"/>
      <c r="I14" s="51"/>
      <c r="J14" s="40" t="s">
        <v>33</v>
      </c>
      <c r="K14" s="19">
        <v>0.3245</v>
      </c>
    </row>
    <row r="15" spans="6:10" ht="12.75" customHeight="1">
      <c r="F15" s="39"/>
      <c r="G15" s="40"/>
      <c r="H15" s="41"/>
      <c r="J15" s="40"/>
    </row>
    <row r="16" spans="3:8" ht="12.75" customHeight="1">
      <c r="C16" s="42" t="s">
        <v>161</v>
      </c>
      <c r="F16" s="39"/>
      <c r="G16" s="40"/>
      <c r="H16" s="41"/>
    </row>
    <row r="17" spans="3:8" ht="12.75" customHeight="1">
      <c r="C17" s="42" t="s">
        <v>162</v>
      </c>
      <c r="F17" s="39"/>
      <c r="G17" s="40"/>
      <c r="H17" s="41"/>
    </row>
    <row r="18" spans="1:8" ht="12.75" customHeight="1">
      <c r="A18" s="18">
        <v>3</v>
      </c>
      <c r="B18" s="18" t="s">
        <v>167</v>
      </c>
      <c r="C18" s="18" t="s">
        <v>166</v>
      </c>
      <c r="D18" s="18" t="s">
        <v>149</v>
      </c>
      <c r="E18" s="43">
        <v>50000000</v>
      </c>
      <c r="F18" s="39">
        <v>499.4545</v>
      </c>
      <c r="G18" s="40">
        <v>0.1197</v>
      </c>
      <c r="H18" s="41">
        <v>41432</v>
      </c>
    </row>
    <row r="19" spans="1:8" ht="12.75" customHeight="1">
      <c r="A19" s="18">
        <v>4</v>
      </c>
      <c r="B19" s="18" t="s">
        <v>323</v>
      </c>
      <c r="C19" s="18" t="s">
        <v>322</v>
      </c>
      <c r="D19" s="18" t="s">
        <v>149</v>
      </c>
      <c r="E19" s="43">
        <v>50000000</v>
      </c>
      <c r="F19" s="39">
        <v>499.1285</v>
      </c>
      <c r="G19" s="40">
        <v>0.1197</v>
      </c>
      <c r="H19" s="41">
        <v>41986</v>
      </c>
    </row>
    <row r="20" spans="1:8" ht="12.75" customHeight="1">
      <c r="A20" s="18">
        <v>5</v>
      </c>
      <c r="B20" s="18" t="s">
        <v>309</v>
      </c>
      <c r="C20" s="18" t="s">
        <v>285</v>
      </c>
      <c r="D20" s="18" t="s">
        <v>149</v>
      </c>
      <c r="E20" s="43">
        <v>30000000</v>
      </c>
      <c r="F20" s="39">
        <v>303.1929</v>
      </c>
      <c r="G20" s="40">
        <v>0.0727</v>
      </c>
      <c r="H20" s="41">
        <v>42549</v>
      </c>
    </row>
    <row r="21" spans="1:9" ht="12.75" customHeight="1">
      <c r="A21" s="47"/>
      <c r="B21" s="47"/>
      <c r="C21" s="47" t="s">
        <v>63</v>
      </c>
      <c r="D21" s="47"/>
      <c r="E21" s="47"/>
      <c r="F21" s="48">
        <f>SUM(F18:F20)</f>
        <v>1301.7759</v>
      </c>
      <c r="G21" s="49">
        <f>SUM(G18:G20)</f>
        <v>0.3121</v>
      </c>
      <c r="H21" s="50"/>
      <c r="I21" s="51"/>
    </row>
    <row r="22" spans="6:8" ht="12.75" customHeight="1">
      <c r="F22" s="39"/>
      <c r="G22" s="40"/>
      <c r="H22" s="41"/>
    </row>
    <row r="23" spans="3:8" ht="12.75" customHeight="1">
      <c r="C23" s="42" t="s">
        <v>137</v>
      </c>
      <c r="F23" s="39">
        <v>786.833575</v>
      </c>
      <c r="G23" s="40">
        <v>0.1886</v>
      </c>
      <c r="H23" s="41"/>
    </row>
    <row r="24" spans="1:9" ht="12.75" customHeight="1">
      <c r="A24" s="47"/>
      <c r="B24" s="47"/>
      <c r="C24" s="47" t="s">
        <v>63</v>
      </c>
      <c r="D24" s="47"/>
      <c r="E24" s="47"/>
      <c r="F24" s="48">
        <f>SUM(F23:F23)</f>
        <v>786.833575</v>
      </c>
      <c r="G24" s="49">
        <f>SUM(G23:G23)</f>
        <v>0.1886</v>
      </c>
      <c r="H24" s="50"/>
      <c r="I24" s="51"/>
    </row>
    <row r="25" spans="6:8" ht="12.75" customHeight="1">
      <c r="F25" s="39"/>
      <c r="G25" s="40"/>
      <c r="H25" s="41"/>
    </row>
    <row r="26" spans="3:8" ht="12.75" customHeight="1">
      <c r="C26" s="42" t="s">
        <v>138</v>
      </c>
      <c r="F26" s="39"/>
      <c r="G26" s="40"/>
      <c r="H26" s="41"/>
    </row>
    <row r="27" spans="3:8" ht="12.75" customHeight="1">
      <c r="C27" s="42" t="s">
        <v>139</v>
      </c>
      <c r="F27" s="39">
        <v>566.866378</v>
      </c>
      <c r="G27" s="40">
        <v>0.1359</v>
      </c>
      <c r="H27" s="41"/>
    </row>
    <row r="28" spans="1:9" ht="12.75" customHeight="1">
      <c r="A28" s="47"/>
      <c r="B28" s="47"/>
      <c r="C28" s="47" t="s">
        <v>63</v>
      </c>
      <c r="D28" s="47"/>
      <c r="E28" s="47"/>
      <c r="F28" s="48">
        <f>SUM(F27:F27)</f>
        <v>566.866378</v>
      </c>
      <c r="G28" s="49">
        <f>SUM(G27:G27)</f>
        <v>0.1359</v>
      </c>
      <c r="H28" s="50"/>
      <c r="I28" s="51"/>
    </row>
    <row r="29" spans="1:9" ht="12.75" customHeight="1">
      <c r="A29" s="52"/>
      <c r="B29" s="52"/>
      <c r="C29" s="52" t="s">
        <v>140</v>
      </c>
      <c r="D29" s="52"/>
      <c r="E29" s="52"/>
      <c r="F29" s="53">
        <f>SUM(F10,F14,F21,F24,F28)</f>
        <v>4171.259253</v>
      </c>
      <c r="G29" s="54">
        <f>SUM(G10,G14,G21,G24,G28)</f>
        <v>1</v>
      </c>
      <c r="H29" s="55"/>
      <c r="I29" s="56"/>
    </row>
    <row r="30" ht="12.75" customHeight="1"/>
    <row r="31" ht="12.75" customHeight="1">
      <c r="C31" s="42" t="s">
        <v>141</v>
      </c>
    </row>
    <row r="32" ht="12.75" customHeight="1">
      <c r="C32" s="42" t="s">
        <v>364</v>
      </c>
    </row>
    <row r="33" ht="12.75" customHeight="1">
      <c r="C33" s="42"/>
    </row>
    <row r="34" ht="12.75" customHeight="1">
      <c r="C34" s="42"/>
    </row>
    <row r="35" spans="3:6" ht="12.75" customHeight="1">
      <c r="C35" s="59" t="s">
        <v>366</v>
      </c>
      <c r="D35" s="59"/>
      <c r="E35" s="59"/>
      <c r="F35" s="61"/>
    </row>
    <row r="36" spans="3:6" ht="12.75" customHeight="1">
      <c r="C36" s="59" t="s">
        <v>367</v>
      </c>
      <c r="D36" s="85" t="s">
        <v>368</v>
      </c>
      <c r="E36" s="59"/>
      <c r="F36" s="61"/>
    </row>
    <row r="37" spans="3:6" ht="12.75" customHeight="1">
      <c r="C37" s="59" t="s">
        <v>369</v>
      </c>
      <c r="D37" s="59"/>
      <c r="E37" s="59"/>
      <c r="F37" s="61"/>
    </row>
    <row r="38" spans="3:6" ht="12.75" customHeight="1">
      <c r="C38" s="64" t="s">
        <v>371</v>
      </c>
      <c r="D38" s="86">
        <v>1161.404128</v>
      </c>
      <c r="E38" s="59"/>
      <c r="F38" s="61"/>
    </row>
    <row r="39" spans="3:6" ht="12.75" customHeight="1">
      <c r="C39" s="64" t="s">
        <v>372</v>
      </c>
      <c r="D39" s="86">
        <v>1001.847658</v>
      </c>
      <c r="E39" s="59"/>
      <c r="F39" s="61"/>
    </row>
    <row r="40" spans="3:6" ht="12.75" customHeight="1">
      <c r="C40" s="64" t="s">
        <v>373</v>
      </c>
      <c r="D40" s="86">
        <v>999.199695</v>
      </c>
      <c r="E40" s="59"/>
      <c r="F40" s="61"/>
    </row>
    <row r="41" spans="3:6" ht="12.75" customHeight="1">
      <c r="C41" s="64" t="s">
        <v>374</v>
      </c>
      <c r="D41" s="86">
        <v>999.242307</v>
      </c>
      <c r="E41" s="59"/>
      <c r="F41" s="61"/>
    </row>
    <row r="42" spans="3:6" ht="12.75" customHeight="1">
      <c r="C42" s="64" t="s">
        <v>375</v>
      </c>
      <c r="D42" s="86">
        <v>999.199793</v>
      </c>
      <c r="E42" s="59"/>
      <c r="F42" s="61"/>
    </row>
    <row r="43" spans="3:6" ht="12.75" customHeight="1">
      <c r="C43" s="64" t="s">
        <v>376</v>
      </c>
      <c r="D43" s="86">
        <v>1162.289109</v>
      </c>
      <c r="E43" s="59"/>
      <c r="F43" s="61"/>
    </row>
    <row r="44" spans="3:6" ht="12.75" customHeight="1">
      <c r="C44" s="64" t="s">
        <v>370</v>
      </c>
      <c r="D44" s="60"/>
      <c r="E44" s="59"/>
      <c r="F44" s="61"/>
    </row>
    <row r="45" spans="3:6" ht="12.75" customHeight="1">
      <c r="C45" s="64" t="s">
        <v>371</v>
      </c>
      <c r="D45" s="86">
        <v>1164.3229</v>
      </c>
      <c r="E45" s="59"/>
      <c r="F45" s="61"/>
    </row>
    <row r="46" spans="3:6" ht="12.75" customHeight="1">
      <c r="C46" s="64" t="s">
        <v>372</v>
      </c>
      <c r="D46" s="86">
        <v>1002.65</v>
      </c>
      <c r="E46" s="59"/>
      <c r="F46" s="61"/>
    </row>
    <row r="47" spans="3:6" ht="12.75" customHeight="1">
      <c r="C47" s="64" t="s">
        <v>373</v>
      </c>
      <c r="D47" s="86">
        <v>1000.2408</v>
      </c>
      <c r="E47" s="59"/>
      <c r="F47" s="61"/>
    </row>
    <row r="48" spans="3:6" ht="12.75" customHeight="1">
      <c r="C48" s="64" t="s">
        <v>374</v>
      </c>
      <c r="D48" s="86">
        <v>1000.2824</v>
      </c>
      <c r="E48" s="59"/>
      <c r="F48" s="61"/>
    </row>
    <row r="49" spans="3:6" ht="12.75" customHeight="1">
      <c r="C49" s="64" t="s">
        <v>375</v>
      </c>
      <c r="D49" s="86">
        <v>1000.2406</v>
      </c>
      <c r="E49" s="59"/>
      <c r="F49" s="61"/>
    </row>
    <row r="50" spans="3:6" ht="12.75" customHeight="1">
      <c r="C50" s="64" t="s">
        <v>376</v>
      </c>
      <c r="D50" s="86">
        <v>1165.6677</v>
      </c>
      <c r="E50" s="59"/>
      <c r="F50" s="61"/>
    </row>
    <row r="51" spans="3:6" ht="12.75" customHeight="1">
      <c r="C51" s="64" t="s">
        <v>377</v>
      </c>
      <c r="D51" s="86">
        <v>1001.9281</v>
      </c>
      <c r="E51" s="59"/>
      <c r="F51" s="61"/>
    </row>
    <row r="52" spans="3:6" ht="12.75" customHeight="1">
      <c r="C52" s="59" t="s">
        <v>379</v>
      </c>
      <c r="D52" s="68" t="s">
        <v>368</v>
      </c>
      <c r="E52" s="59"/>
      <c r="F52" s="61"/>
    </row>
    <row r="53" spans="3:6" ht="12.75" customHeight="1">
      <c r="C53" s="59" t="s">
        <v>380</v>
      </c>
      <c r="D53" s="68" t="s">
        <v>368</v>
      </c>
      <c r="E53" s="59"/>
      <c r="F53" s="61"/>
    </row>
    <row r="54" spans="3:6" ht="12.75" customHeight="1">
      <c r="C54" s="59" t="s">
        <v>381</v>
      </c>
      <c r="D54" s="68" t="s">
        <v>368</v>
      </c>
      <c r="E54" s="59"/>
      <c r="F54" s="61"/>
    </row>
    <row r="55" spans="3:6" ht="12.75" customHeight="1">
      <c r="C55" s="59" t="s">
        <v>382</v>
      </c>
      <c r="D55" s="89" t="s">
        <v>464</v>
      </c>
      <c r="E55" s="59"/>
      <c r="F55" s="61"/>
    </row>
    <row r="56" spans="3:6" ht="12.75" customHeight="1">
      <c r="C56" s="59" t="s">
        <v>383</v>
      </c>
      <c r="D56" s="20"/>
      <c r="E56" s="59"/>
      <c r="F56" s="61"/>
    </row>
    <row r="57" spans="3:6" ht="12.75" customHeight="1">
      <c r="C57" s="80" t="s">
        <v>384</v>
      </c>
      <c r="D57" s="90" t="s">
        <v>385</v>
      </c>
      <c r="E57" s="90" t="s">
        <v>386</v>
      </c>
      <c r="F57" s="97"/>
    </row>
    <row r="58" spans="3:6" ht="12.75" customHeight="1">
      <c r="C58" s="64" t="s">
        <v>441</v>
      </c>
      <c r="D58" s="98">
        <v>1.5100620000000002</v>
      </c>
      <c r="E58" s="98">
        <v>1.294276</v>
      </c>
      <c r="F58" s="99"/>
    </row>
    <row r="59" spans="3:6" ht="12.75">
      <c r="C59" s="64" t="s">
        <v>442</v>
      </c>
      <c r="D59" s="98">
        <v>1.2944170000000002</v>
      </c>
      <c r="E59" s="98">
        <v>1.109446</v>
      </c>
      <c r="F59" s="99"/>
    </row>
    <row r="60" spans="3:6" ht="12.75">
      <c r="C60" s="64" t="s">
        <v>443</v>
      </c>
      <c r="D60" s="98">
        <f>1.237599+0.05991</f>
        <v>1.2975089999999998</v>
      </c>
      <c r="E60" s="98">
        <f>1.060747+0.051349</f>
        <v>1.1120960000000002</v>
      </c>
      <c r="F60" s="99"/>
    </row>
    <row r="61" spans="3:6" ht="12.75">
      <c r="C61" s="91" t="s">
        <v>440</v>
      </c>
      <c r="D61" s="82">
        <v>1.294958</v>
      </c>
      <c r="E61" s="82">
        <v>1.10991</v>
      </c>
      <c r="F61" s="99"/>
    </row>
    <row r="62" spans="3:6" ht="12.75">
      <c r="C62" s="91" t="s">
        <v>459</v>
      </c>
      <c r="D62" s="82">
        <v>1.6674980000000001</v>
      </c>
      <c r="E62" s="82">
        <v>1.429214</v>
      </c>
      <c r="F62" s="99"/>
    </row>
    <row r="63" spans="3:6" ht="12.75">
      <c r="C63" s="92" t="s">
        <v>387</v>
      </c>
      <c r="D63" s="82"/>
      <c r="E63" s="82"/>
      <c r="F63" s="97"/>
    </row>
    <row r="64" spans="3:6" ht="12.75">
      <c r="C64" s="94" t="s">
        <v>388</v>
      </c>
      <c r="D64" s="93"/>
      <c r="E64" s="93"/>
      <c r="F64" s="97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J1" sqref="J1:K16384"/>
    </sheetView>
  </sheetViews>
  <sheetFormatPr defaultColWidth="9.140625" defaultRowHeight="12.75"/>
  <cols>
    <col min="1" max="1" width="6.421875" style="18" bestFit="1" customWidth="1"/>
    <col min="2" max="2" width="14.57421875" style="18" bestFit="1" customWidth="1"/>
    <col min="3" max="3" width="50.8515625" style="18" customWidth="1"/>
    <col min="4" max="4" width="14.8515625" style="18" bestFit="1" customWidth="1"/>
    <col min="5" max="5" width="12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57421875" style="18" bestFit="1" customWidth="1"/>
    <col min="13" max="13" width="12.421875" style="18" bestFit="1" customWidth="1"/>
    <col min="14" max="14" width="7.00390625" style="18" bestFit="1" customWidth="1"/>
    <col min="15" max="16384" width="9.140625" style="18" customWidth="1"/>
  </cols>
  <sheetData>
    <row r="1" spans="1:8" ht="12.75">
      <c r="A1" s="23"/>
      <c r="B1" s="23"/>
      <c r="C1" s="103" t="s">
        <v>324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49</v>
      </c>
      <c r="C9" s="18" t="s">
        <v>48</v>
      </c>
      <c r="D9" s="18" t="s">
        <v>13</v>
      </c>
      <c r="E9" s="43">
        <v>150000000</v>
      </c>
      <c r="F9" s="39">
        <v>1492.3095</v>
      </c>
      <c r="G9" s="40">
        <v>0.055</v>
      </c>
      <c r="H9" s="41">
        <v>41358</v>
      </c>
    </row>
    <row r="10" spans="1:11" ht="12.75" customHeight="1">
      <c r="A10" s="18">
        <v>2</v>
      </c>
      <c r="B10" s="18" t="s">
        <v>56</v>
      </c>
      <c r="C10" s="18" t="s">
        <v>55</v>
      </c>
      <c r="D10" s="18" t="s">
        <v>13</v>
      </c>
      <c r="E10" s="43">
        <v>150000000</v>
      </c>
      <c r="F10" s="39">
        <v>1485.4335</v>
      </c>
      <c r="G10" s="40">
        <v>0.0547</v>
      </c>
      <c r="H10" s="41">
        <v>41376</v>
      </c>
      <c r="J10" s="44" t="s">
        <v>15</v>
      </c>
      <c r="K10" s="45" t="s">
        <v>16</v>
      </c>
    </row>
    <row r="11" spans="1:11" ht="12.75" customHeight="1">
      <c r="A11" s="18">
        <v>3</v>
      </c>
      <c r="B11" s="18" t="s">
        <v>58</v>
      </c>
      <c r="C11" s="18" t="s">
        <v>57</v>
      </c>
      <c r="D11" s="18" t="s">
        <v>13</v>
      </c>
      <c r="E11" s="43">
        <v>120000000</v>
      </c>
      <c r="F11" s="39">
        <v>1196.9124</v>
      </c>
      <c r="G11" s="40">
        <v>0.0441</v>
      </c>
      <c r="H11" s="41">
        <v>41346</v>
      </c>
      <c r="J11" s="40" t="s">
        <v>13</v>
      </c>
      <c r="K11" s="19">
        <v>0.19870000000000002</v>
      </c>
    </row>
    <row r="12" spans="1:11" ht="12.75" customHeight="1">
      <c r="A12" s="18">
        <v>4</v>
      </c>
      <c r="B12" s="18" t="s">
        <v>326</v>
      </c>
      <c r="C12" s="18" t="s">
        <v>53</v>
      </c>
      <c r="D12" s="18" t="s">
        <v>24</v>
      </c>
      <c r="E12" s="43">
        <v>100000000</v>
      </c>
      <c r="F12" s="39">
        <v>923.39</v>
      </c>
      <c r="G12" s="40">
        <v>0.034</v>
      </c>
      <c r="H12" s="41">
        <v>41662</v>
      </c>
      <c r="J12" s="40" t="s">
        <v>278</v>
      </c>
      <c r="K12" s="19">
        <v>0.18630000000000002</v>
      </c>
    </row>
    <row r="13" spans="1:11" ht="12.75" customHeight="1">
      <c r="A13" s="18">
        <v>5</v>
      </c>
      <c r="B13" s="18" t="s">
        <v>148</v>
      </c>
      <c r="C13" s="18" t="s">
        <v>51</v>
      </c>
      <c r="D13" s="18" t="s">
        <v>24</v>
      </c>
      <c r="E13" s="43">
        <v>20000000</v>
      </c>
      <c r="F13" s="39">
        <v>186.1148</v>
      </c>
      <c r="G13" s="40">
        <v>0.0069</v>
      </c>
      <c r="H13" s="41">
        <v>41624</v>
      </c>
      <c r="J13" s="40" t="s">
        <v>325</v>
      </c>
      <c r="K13" s="19">
        <v>0.0981</v>
      </c>
    </row>
    <row r="14" spans="1:11" ht="12.75" customHeight="1">
      <c r="A14" s="47"/>
      <c r="B14" s="47"/>
      <c r="C14" s="47" t="s">
        <v>63</v>
      </c>
      <c r="D14" s="47"/>
      <c r="E14" s="47"/>
      <c r="F14" s="48">
        <f>SUM(F9:F13)</f>
        <v>5284.160200000001</v>
      </c>
      <c r="G14" s="49">
        <f>SUM(G9:G13)</f>
        <v>0.19469999999999998</v>
      </c>
      <c r="H14" s="50"/>
      <c r="I14" s="51"/>
      <c r="J14" s="40" t="s">
        <v>149</v>
      </c>
      <c r="K14" s="19">
        <v>0.0929</v>
      </c>
    </row>
    <row r="15" spans="6:12" ht="12.75" customHeight="1">
      <c r="F15" s="39"/>
      <c r="G15" s="40"/>
      <c r="H15" s="41"/>
      <c r="J15" s="40" t="s">
        <v>151</v>
      </c>
      <c r="K15" s="19">
        <v>0.0908</v>
      </c>
      <c r="L15" s="40"/>
    </row>
    <row r="16" spans="3:11" ht="12.75" customHeight="1">
      <c r="C16" s="42" t="s">
        <v>64</v>
      </c>
      <c r="F16" s="39"/>
      <c r="G16" s="40"/>
      <c r="H16" s="41"/>
      <c r="J16" s="40" t="s">
        <v>153</v>
      </c>
      <c r="K16" s="19">
        <v>0.06559999999999999</v>
      </c>
    </row>
    <row r="17" spans="1:11" ht="12.75" customHeight="1">
      <c r="A17" s="18">
        <v>6</v>
      </c>
      <c r="B17" s="18" t="s">
        <v>327</v>
      </c>
      <c r="C17" s="18" t="s">
        <v>75</v>
      </c>
      <c r="D17" s="18" t="s">
        <v>13</v>
      </c>
      <c r="E17" s="43">
        <v>100000000</v>
      </c>
      <c r="F17" s="39">
        <v>921.814</v>
      </c>
      <c r="G17" s="40">
        <v>0.034</v>
      </c>
      <c r="H17" s="41">
        <v>41607</v>
      </c>
      <c r="J17" s="40" t="s">
        <v>279</v>
      </c>
      <c r="K17" s="19">
        <v>0.054000000000000006</v>
      </c>
    </row>
    <row r="18" spans="1:11" ht="12.75" customHeight="1">
      <c r="A18" s="18">
        <v>7</v>
      </c>
      <c r="B18" s="18" t="s">
        <v>329</v>
      </c>
      <c r="C18" s="18" t="s">
        <v>365</v>
      </c>
      <c r="D18" s="18" t="s">
        <v>328</v>
      </c>
      <c r="E18" s="43">
        <v>50000000</v>
      </c>
      <c r="F18" s="39">
        <v>482.544</v>
      </c>
      <c r="G18" s="40">
        <v>0.0178</v>
      </c>
      <c r="H18" s="41">
        <v>41439</v>
      </c>
      <c r="J18" s="40" t="s">
        <v>24</v>
      </c>
      <c r="K18" s="19">
        <v>0.0409</v>
      </c>
    </row>
    <row r="19" spans="1:11" ht="12.75" customHeight="1">
      <c r="A19" s="18">
        <v>8</v>
      </c>
      <c r="B19" s="18" t="s">
        <v>157</v>
      </c>
      <c r="C19" s="18" t="s">
        <v>109</v>
      </c>
      <c r="D19" s="18" t="s">
        <v>13</v>
      </c>
      <c r="E19" s="43">
        <v>30000000</v>
      </c>
      <c r="F19" s="39">
        <v>296.4069</v>
      </c>
      <c r="G19" s="40">
        <v>0.0109</v>
      </c>
      <c r="H19" s="41">
        <v>41376</v>
      </c>
      <c r="J19" s="40" t="s">
        <v>150</v>
      </c>
      <c r="K19" s="19">
        <v>0.0275</v>
      </c>
    </row>
    <row r="20" spans="1:11" ht="12.75" customHeight="1">
      <c r="A20" s="47"/>
      <c r="B20" s="47"/>
      <c r="C20" s="47" t="s">
        <v>63</v>
      </c>
      <c r="D20" s="47"/>
      <c r="E20" s="47"/>
      <c r="F20" s="48">
        <f>SUM(F17:F19)</f>
        <v>1700.7649</v>
      </c>
      <c r="G20" s="49">
        <f>SUM(G17:G19)</f>
        <v>0.0627</v>
      </c>
      <c r="H20" s="50"/>
      <c r="I20" s="51"/>
      <c r="J20" s="40" t="s">
        <v>155</v>
      </c>
      <c r="K20" s="19">
        <v>0.018600000000000002</v>
      </c>
    </row>
    <row r="21" spans="6:11" ht="12.75" customHeight="1">
      <c r="F21" s="39"/>
      <c r="G21" s="40"/>
      <c r="H21" s="41"/>
      <c r="J21" s="40" t="s">
        <v>156</v>
      </c>
      <c r="K21" s="19">
        <v>0.018500000000000003</v>
      </c>
    </row>
    <row r="22" spans="3:11" ht="12.75" customHeight="1">
      <c r="C22" s="42" t="s">
        <v>331</v>
      </c>
      <c r="F22" s="39"/>
      <c r="G22" s="40"/>
      <c r="H22" s="41"/>
      <c r="J22" s="40" t="s">
        <v>328</v>
      </c>
      <c r="K22" s="19">
        <v>0.0178</v>
      </c>
    </row>
    <row r="23" spans="1:11" ht="12.75" customHeight="1">
      <c r="A23" s="18">
        <v>9</v>
      </c>
      <c r="B23" s="18" t="s">
        <v>334</v>
      </c>
      <c r="C23" s="18" t="s">
        <v>333</v>
      </c>
      <c r="D23" s="18" t="s">
        <v>153</v>
      </c>
      <c r="E23" s="43">
        <v>125000000</v>
      </c>
      <c r="F23" s="39">
        <v>1272.375</v>
      </c>
      <c r="G23" s="40">
        <v>0.046900000000000004</v>
      </c>
      <c r="H23" s="41">
        <v>44723</v>
      </c>
      <c r="I23" s="51"/>
      <c r="J23" s="40" t="s">
        <v>330</v>
      </c>
      <c r="K23" s="19">
        <v>0.0040999999999999995</v>
      </c>
    </row>
    <row r="24" spans="1:11" ht="12.75" customHeight="1">
      <c r="A24" s="18">
        <v>10</v>
      </c>
      <c r="B24" s="18" t="s">
        <v>336</v>
      </c>
      <c r="C24" s="18" t="s">
        <v>335</v>
      </c>
      <c r="D24" s="18" t="s">
        <v>153</v>
      </c>
      <c r="E24" s="43">
        <v>50000000</v>
      </c>
      <c r="F24" s="39">
        <v>508.6</v>
      </c>
      <c r="G24" s="40">
        <v>0.0187</v>
      </c>
      <c r="H24" s="41">
        <v>45924</v>
      </c>
      <c r="J24" s="40" t="s">
        <v>332</v>
      </c>
      <c r="K24" s="19">
        <v>0.0003</v>
      </c>
    </row>
    <row r="25" spans="1:11" ht="12.75" customHeight="1">
      <c r="A25" s="47"/>
      <c r="B25" s="47"/>
      <c r="C25" s="47" t="s">
        <v>63</v>
      </c>
      <c r="D25" s="47"/>
      <c r="E25" s="47"/>
      <c r="F25" s="48">
        <f>SUM(F23:F24)</f>
        <v>1780.975</v>
      </c>
      <c r="G25" s="49">
        <f>SUM(G23:G24)</f>
        <v>0.0656</v>
      </c>
      <c r="H25" s="50"/>
      <c r="J25" s="40" t="s">
        <v>33</v>
      </c>
      <c r="K25" s="19">
        <v>0.0859</v>
      </c>
    </row>
    <row r="26" spans="6:8" ht="12.75" customHeight="1">
      <c r="F26" s="39"/>
      <c r="G26" s="40"/>
      <c r="H26" s="41"/>
    </row>
    <row r="27" spans="3:10" ht="12.75" customHeight="1">
      <c r="C27" s="42" t="s">
        <v>161</v>
      </c>
      <c r="F27" s="39"/>
      <c r="G27" s="40"/>
      <c r="H27" s="41"/>
      <c r="J27" s="40"/>
    </row>
    <row r="28" spans="3:9" ht="12.75" customHeight="1">
      <c r="C28" s="42" t="s">
        <v>162</v>
      </c>
      <c r="F28" s="39"/>
      <c r="G28" s="40"/>
      <c r="H28" s="41"/>
      <c r="I28" s="51"/>
    </row>
    <row r="29" spans="1:8" ht="12.75" customHeight="1">
      <c r="A29" s="18">
        <v>11</v>
      </c>
      <c r="B29" s="18" t="s">
        <v>338</v>
      </c>
      <c r="C29" s="18" t="s">
        <v>337</v>
      </c>
      <c r="D29" s="18" t="s">
        <v>325</v>
      </c>
      <c r="E29" s="43">
        <v>250000000</v>
      </c>
      <c r="F29" s="39">
        <v>2655.6875</v>
      </c>
      <c r="G29" s="40">
        <v>0.0978</v>
      </c>
      <c r="H29" s="41">
        <v>41474</v>
      </c>
    </row>
    <row r="30" spans="1:8" ht="12.75" customHeight="1">
      <c r="A30" s="18">
        <v>12</v>
      </c>
      <c r="B30" s="18" t="s">
        <v>340</v>
      </c>
      <c r="C30" s="18" t="s">
        <v>339</v>
      </c>
      <c r="D30" s="18" t="s">
        <v>278</v>
      </c>
      <c r="E30" s="43">
        <v>250000000</v>
      </c>
      <c r="F30" s="39">
        <v>2499.88</v>
      </c>
      <c r="G30" s="40">
        <v>0.09210000000000002</v>
      </c>
      <c r="H30" s="41">
        <v>41431</v>
      </c>
    </row>
    <row r="31" spans="1:8" ht="12.75" customHeight="1">
      <c r="A31" s="18">
        <v>13</v>
      </c>
      <c r="B31" s="18" t="s">
        <v>341</v>
      </c>
      <c r="C31" s="18" t="s">
        <v>164</v>
      </c>
      <c r="D31" s="18" t="s">
        <v>151</v>
      </c>
      <c r="E31" s="43">
        <v>150000000</v>
      </c>
      <c r="F31" s="39">
        <v>1365.2865</v>
      </c>
      <c r="G31" s="40">
        <v>0.050300000000000004</v>
      </c>
      <c r="H31" s="41">
        <v>41591</v>
      </c>
    </row>
    <row r="32" spans="1:8" ht="12.75" customHeight="1">
      <c r="A32" s="18">
        <v>14</v>
      </c>
      <c r="B32" s="18" t="s">
        <v>165</v>
      </c>
      <c r="C32" s="18" t="s">
        <v>164</v>
      </c>
      <c r="D32" s="18" t="s">
        <v>151</v>
      </c>
      <c r="E32" s="43">
        <v>110000000</v>
      </c>
      <c r="F32" s="39">
        <v>1100.0539</v>
      </c>
      <c r="G32" s="40">
        <v>0.0405</v>
      </c>
      <c r="H32" s="41">
        <v>41338</v>
      </c>
    </row>
    <row r="33" spans="1:8" ht="12.75" customHeight="1">
      <c r="A33" s="18">
        <v>15</v>
      </c>
      <c r="B33" s="18" t="s">
        <v>289</v>
      </c>
      <c r="C33" s="18" t="s">
        <v>109</v>
      </c>
      <c r="D33" s="18" t="s">
        <v>278</v>
      </c>
      <c r="E33" s="43">
        <v>100000000</v>
      </c>
      <c r="F33" s="39">
        <v>1011.59</v>
      </c>
      <c r="G33" s="40">
        <v>0.0373</v>
      </c>
      <c r="H33" s="41">
        <v>41869</v>
      </c>
    </row>
    <row r="34" spans="1:8" ht="12.75" customHeight="1">
      <c r="A34" s="18">
        <v>16</v>
      </c>
      <c r="B34" s="18" t="s">
        <v>342</v>
      </c>
      <c r="C34" s="18" t="s">
        <v>171</v>
      </c>
      <c r="D34" s="18" t="s">
        <v>149</v>
      </c>
      <c r="E34" s="43">
        <v>100000000</v>
      </c>
      <c r="F34" s="39">
        <v>1004.719</v>
      </c>
      <c r="G34" s="40">
        <v>0.037000000000000005</v>
      </c>
      <c r="H34" s="41">
        <v>42020</v>
      </c>
    </row>
    <row r="35" spans="1:8" ht="12.75" customHeight="1">
      <c r="A35" s="18">
        <v>17</v>
      </c>
      <c r="B35" s="18" t="s">
        <v>344</v>
      </c>
      <c r="C35" s="18" t="s">
        <v>343</v>
      </c>
      <c r="D35" s="18" t="s">
        <v>279</v>
      </c>
      <c r="E35" s="43">
        <v>100000000</v>
      </c>
      <c r="F35" s="39">
        <v>999.39</v>
      </c>
      <c r="G35" s="40">
        <v>0.0368</v>
      </c>
      <c r="H35" s="41">
        <v>41859</v>
      </c>
    </row>
    <row r="36" spans="1:8" ht="12.75" customHeight="1">
      <c r="A36" s="18">
        <v>18</v>
      </c>
      <c r="B36" s="18" t="s">
        <v>345</v>
      </c>
      <c r="C36" s="18" t="s">
        <v>109</v>
      </c>
      <c r="D36" s="18" t="s">
        <v>278</v>
      </c>
      <c r="E36" s="43">
        <v>94588000</v>
      </c>
      <c r="F36" s="39">
        <v>967.569974</v>
      </c>
      <c r="G36" s="40">
        <v>0.035699999999999996</v>
      </c>
      <c r="H36" s="41">
        <v>43360</v>
      </c>
    </row>
    <row r="37" spans="1:8" ht="12.75" customHeight="1">
      <c r="A37" s="18">
        <v>19</v>
      </c>
      <c r="B37" s="18" t="s">
        <v>163</v>
      </c>
      <c r="C37" s="18" t="s">
        <v>93</v>
      </c>
      <c r="D37" s="18" t="s">
        <v>150</v>
      </c>
      <c r="E37" s="43">
        <v>75000000</v>
      </c>
      <c r="F37" s="39">
        <v>745.3635</v>
      </c>
      <c r="G37" s="40">
        <v>0.0275</v>
      </c>
      <c r="H37" s="41">
        <v>41397</v>
      </c>
    </row>
    <row r="38" spans="1:8" ht="12.75" customHeight="1">
      <c r="A38" s="18">
        <v>20</v>
      </c>
      <c r="B38" s="18" t="s">
        <v>346</v>
      </c>
      <c r="C38" s="18" t="s">
        <v>109</v>
      </c>
      <c r="D38" s="18" t="s">
        <v>278</v>
      </c>
      <c r="E38" s="43">
        <v>56105000</v>
      </c>
      <c r="F38" s="39">
        <v>574.176326</v>
      </c>
      <c r="G38" s="40">
        <v>0.0212</v>
      </c>
      <c r="H38" s="41">
        <v>42600</v>
      </c>
    </row>
    <row r="39" spans="1:8" ht="12.75" customHeight="1">
      <c r="A39" s="18">
        <v>21</v>
      </c>
      <c r="B39" s="18" t="s">
        <v>347</v>
      </c>
      <c r="C39" s="18" t="s">
        <v>285</v>
      </c>
      <c r="D39" s="18" t="s">
        <v>149</v>
      </c>
      <c r="E39" s="43">
        <v>50000000</v>
      </c>
      <c r="F39" s="39">
        <v>509.488</v>
      </c>
      <c r="G39" s="40">
        <v>0.018799999999999997</v>
      </c>
      <c r="H39" s="41">
        <v>44267</v>
      </c>
    </row>
    <row r="40" spans="1:8" ht="12.75" customHeight="1">
      <c r="A40" s="18">
        <v>22</v>
      </c>
      <c r="B40" s="18" t="s">
        <v>303</v>
      </c>
      <c r="C40" s="18" t="s">
        <v>302</v>
      </c>
      <c r="D40" s="18" t="s">
        <v>149</v>
      </c>
      <c r="E40" s="43">
        <v>50000000</v>
      </c>
      <c r="F40" s="39">
        <v>505.199</v>
      </c>
      <c r="G40" s="40">
        <v>0.018600000000000002</v>
      </c>
      <c r="H40" s="41">
        <v>42968</v>
      </c>
    </row>
    <row r="41" spans="1:8" ht="12.75" customHeight="1">
      <c r="A41" s="18">
        <v>23</v>
      </c>
      <c r="B41" s="18" t="s">
        <v>169</v>
      </c>
      <c r="C41" s="18" t="s">
        <v>168</v>
      </c>
      <c r="D41" s="18" t="s">
        <v>155</v>
      </c>
      <c r="E41" s="43">
        <v>50000000</v>
      </c>
      <c r="F41" s="39">
        <v>504.7055</v>
      </c>
      <c r="G41" s="40">
        <v>0.018600000000000002</v>
      </c>
      <c r="H41" s="41">
        <v>41879</v>
      </c>
    </row>
    <row r="42" spans="1:8" ht="12.75" customHeight="1">
      <c r="A42" s="18">
        <v>24</v>
      </c>
      <c r="B42" s="18" t="s">
        <v>170</v>
      </c>
      <c r="C42" s="18" t="s">
        <v>69</v>
      </c>
      <c r="D42" s="18" t="s">
        <v>156</v>
      </c>
      <c r="E42" s="43">
        <v>50000000</v>
      </c>
      <c r="F42" s="39">
        <v>502.7815</v>
      </c>
      <c r="G42" s="40">
        <v>0.018500000000000003</v>
      </c>
      <c r="H42" s="41">
        <v>41901</v>
      </c>
    </row>
    <row r="43" spans="1:8" ht="12.75" customHeight="1">
      <c r="A43" s="18">
        <v>25</v>
      </c>
      <c r="B43" s="18" t="s">
        <v>318</v>
      </c>
      <c r="C43" s="18" t="s">
        <v>71</v>
      </c>
      <c r="D43" s="18" t="s">
        <v>149</v>
      </c>
      <c r="E43" s="43">
        <v>50000000</v>
      </c>
      <c r="F43" s="39">
        <v>501.4815</v>
      </c>
      <c r="G43" s="40">
        <v>0.018500000000000003</v>
      </c>
      <c r="H43" s="41">
        <v>42245</v>
      </c>
    </row>
    <row r="44" spans="1:8" ht="12.75" customHeight="1">
      <c r="A44" s="18">
        <v>26</v>
      </c>
      <c r="B44" s="18" t="s">
        <v>292</v>
      </c>
      <c r="C44" s="18" t="s">
        <v>241</v>
      </c>
      <c r="D44" s="18" t="s">
        <v>279</v>
      </c>
      <c r="E44" s="43">
        <v>50000000</v>
      </c>
      <c r="F44" s="39">
        <v>452.0405</v>
      </c>
      <c r="G44" s="40">
        <v>0.0167</v>
      </c>
      <c r="H44" s="41">
        <v>44674</v>
      </c>
    </row>
    <row r="45" spans="1:8" ht="12.75" customHeight="1">
      <c r="A45" s="18">
        <v>27</v>
      </c>
      <c r="B45" s="18" t="s">
        <v>349</v>
      </c>
      <c r="C45" s="18" t="s">
        <v>348</v>
      </c>
      <c r="D45" s="18" t="s">
        <v>330</v>
      </c>
      <c r="E45" s="43">
        <v>6890000</v>
      </c>
      <c r="F45" s="39">
        <v>67.479695</v>
      </c>
      <c r="G45" s="40">
        <v>0.0025</v>
      </c>
      <c r="H45" s="41">
        <v>41531</v>
      </c>
    </row>
    <row r="46" spans="1:8" ht="12.75" customHeight="1">
      <c r="A46" s="18">
        <v>28</v>
      </c>
      <c r="B46" s="18" t="s">
        <v>350</v>
      </c>
      <c r="C46" s="18" t="s">
        <v>348</v>
      </c>
      <c r="D46" s="18" t="s">
        <v>330</v>
      </c>
      <c r="E46" s="43">
        <v>4573000</v>
      </c>
      <c r="F46" s="39">
        <v>44.695405</v>
      </c>
      <c r="G46" s="40">
        <v>0.0016</v>
      </c>
      <c r="H46" s="41">
        <v>41896</v>
      </c>
    </row>
    <row r="47" spans="1:8" ht="12.75" customHeight="1">
      <c r="A47" s="18">
        <v>29</v>
      </c>
      <c r="B47" s="18" t="s">
        <v>299</v>
      </c>
      <c r="C47" s="18" t="s">
        <v>298</v>
      </c>
      <c r="D47" s="18" t="s">
        <v>279</v>
      </c>
      <c r="E47" s="43">
        <v>1219000</v>
      </c>
      <c r="F47" s="39">
        <v>12.245172</v>
      </c>
      <c r="G47" s="40">
        <v>0.0005</v>
      </c>
      <c r="H47" s="41">
        <v>41877</v>
      </c>
    </row>
    <row r="48" spans="1:8" ht="12.75" customHeight="1">
      <c r="A48" s="18">
        <v>30</v>
      </c>
      <c r="B48" s="18" t="s">
        <v>351</v>
      </c>
      <c r="C48" s="18" t="s">
        <v>164</v>
      </c>
      <c r="D48" s="18" t="s">
        <v>332</v>
      </c>
      <c r="E48" s="43">
        <v>841000</v>
      </c>
      <c r="F48" s="39">
        <v>8.321485</v>
      </c>
      <c r="G48" s="40">
        <v>0.0003</v>
      </c>
      <c r="H48" s="41">
        <v>41525</v>
      </c>
    </row>
    <row r="49" spans="1:8" ht="12.75" customHeight="1">
      <c r="A49" s="18">
        <v>31</v>
      </c>
      <c r="B49" s="18" t="s">
        <v>352</v>
      </c>
      <c r="C49" s="18" t="s">
        <v>337</v>
      </c>
      <c r="D49" s="18" t="s">
        <v>325</v>
      </c>
      <c r="E49" s="43">
        <v>839000</v>
      </c>
      <c r="F49" s="39">
        <v>8.215278</v>
      </c>
      <c r="G49" s="40">
        <v>0.0003</v>
      </c>
      <c r="H49" s="41">
        <v>42607</v>
      </c>
    </row>
    <row r="50" spans="1:8" ht="12.75" customHeight="1">
      <c r="A50" s="47"/>
      <c r="B50" s="47"/>
      <c r="C50" s="47" t="s">
        <v>63</v>
      </c>
      <c r="D50" s="47"/>
      <c r="E50" s="47"/>
      <c r="F50" s="48">
        <f>SUM(F29:F49)</f>
        <v>16040.369734999998</v>
      </c>
      <c r="G50" s="49">
        <f>SUM(G29:G49)</f>
        <v>0.5910999999999997</v>
      </c>
      <c r="H50" s="50"/>
    </row>
    <row r="51" spans="6:8" ht="12.75" customHeight="1">
      <c r="F51" s="39"/>
      <c r="G51" s="40"/>
      <c r="H51" s="41"/>
    </row>
    <row r="52" spans="3:8" ht="12.75" customHeight="1">
      <c r="C52" s="42" t="s">
        <v>137</v>
      </c>
      <c r="F52" s="39">
        <v>49.989427</v>
      </c>
      <c r="G52" s="40">
        <v>0.0018</v>
      </c>
      <c r="H52" s="41"/>
    </row>
    <row r="53" spans="1:9" ht="12.75" customHeight="1">
      <c r="A53" s="47"/>
      <c r="B53" s="47"/>
      <c r="C53" s="47" t="s">
        <v>63</v>
      </c>
      <c r="D53" s="47"/>
      <c r="E53" s="47"/>
      <c r="F53" s="48">
        <f>SUM(F52:F52)</f>
        <v>49.989427</v>
      </c>
      <c r="G53" s="49">
        <f>SUM(G52:G52)</f>
        <v>0.0018</v>
      </c>
      <c r="H53" s="50"/>
      <c r="I53" s="51"/>
    </row>
    <row r="54" spans="6:8" ht="12.75" customHeight="1">
      <c r="F54" s="39"/>
      <c r="G54" s="40"/>
      <c r="H54" s="41"/>
    </row>
    <row r="55" spans="3:8" ht="12.75" customHeight="1">
      <c r="C55" s="42" t="s">
        <v>138</v>
      </c>
      <c r="F55" s="39"/>
      <c r="G55" s="40"/>
      <c r="H55" s="41"/>
    </row>
    <row r="56" spans="3:9" ht="12.75" customHeight="1">
      <c r="C56" s="42" t="s">
        <v>139</v>
      </c>
      <c r="F56" s="39">
        <v>2284.471669</v>
      </c>
      <c r="G56" s="40">
        <v>0.08410000000000001</v>
      </c>
      <c r="H56" s="41"/>
      <c r="I56" s="51"/>
    </row>
    <row r="57" spans="1:8" ht="12.75" customHeight="1">
      <c r="A57" s="47"/>
      <c r="B57" s="47"/>
      <c r="C57" s="47" t="s">
        <v>63</v>
      </c>
      <c r="D57" s="47"/>
      <c r="E57" s="47"/>
      <c r="F57" s="48">
        <f>SUM(F56:F56)</f>
        <v>2284.471669</v>
      </c>
      <c r="G57" s="49">
        <f>SUM(G56:G56)</f>
        <v>0.08410000000000001</v>
      </c>
      <c r="H57" s="50"/>
    </row>
    <row r="58" spans="1:8" ht="12.75" customHeight="1">
      <c r="A58" s="52"/>
      <c r="B58" s="52"/>
      <c r="C58" s="52" t="s">
        <v>140</v>
      </c>
      <c r="D58" s="52"/>
      <c r="E58" s="52"/>
      <c r="F58" s="53">
        <f>SUM(F14,F20,F25,F50,F53,F57)</f>
        <v>27140.730931</v>
      </c>
      <c r="G58" s="54">
        <f>SUM(G14,G20,G25,G50,G53,G57)</f>
        <v>0.9999999999999998</v>
      </c>
      <c r="H58" s="55"/>
    </row>
    <row r="59" ht="12.75" customHeight="1"/>
    <row r="60" spans="3:9" ht="12.75" customHeight="1">
      <c r="C60" s="42" t="s">
        <v>141</v>
      </c>
      <c r="I60" s="51"/>
    </row>
    <row r="61" spans="3:9" ht="12.75" customHeight="1">
      <c r="C61" s="42" t="s">
        <v>364</v>
      </c>
      <c r="I61" s="56"/>
    </row>
    <row r="62" ht="12.75" customHeight="1">
      <c r="C62" s="42"/>
    </row>
    <row r="63" ht="12.75" customHeight="1">
      <c r="C63" s="42"/>
    </row>
    <row r="64" spans="3:5" ht="12.75" customHeight="1">
      <c r="C64" s="59" t="s">
        <v>366</v>
      </c>
      <c r="D64" s="59"/>
      <c r="E64" s="59"/>
    </row>
    <row r="65" spans="3:5" ht="12.75" customHeight="1">
      <c r="C65" s="59" t="s">
        <v>367</v>
      </c>
      <c r="D65" s="85" t="s">
        <v>368</v>
      </c>
      <c r="E65" s="59"/>
    </row>
    <row r="66" spans="3:5" ht="12.75" customHeight="1">
      <c r="C66" s="59" t="s">
        <v>369</v>
      </c>
      <c r="D66" s="59"/>
      <c r="E66" s="59"/>
    </row>
    <row r="67" spans="3:5" ht="12.75" customHeight="1">
      <c r="C67" s="64" t="s">
        <v>436</v>
      </c>
      <c r="D67" s="86">
        <v>1135.184425</v>
      </c>
      <c r="E67" s="59"/>
    </row>
    <row r="68" spans="3:5" ht="12.75" customHeight="1">
      <c r="C68" s="64" t="s">
        <v>437</v>
      </c>
      <c r="D68" s="86">
        <v>1017.728835</v>
      </c>
      <c r="E68" s="59"/>
    </row>
    <row r="69" spans="3:5" ht="12.75" customHeight="1">
      <c r="C69" s="64" t="s">
        <v>438</v>
      </c>
      <c r="D69" s="86">
        <v>1135.268873</v>
      </c>
      <c r="E69" s="59"/>
    </row>
    <row r="70" spans="3:5" ht="12.75" customHeight="1">
      <c r="C70" s="64" t="s">
        <v>370</v>
      </c>
      <c r="D70" s="60"/>
      <c r="E70" s="59"/>
    </row>
    <row r="71" spans="3:5" ht="12.75" customHeight="1">
      <c r="C71" s="64" t="s">
        <v>436</v>
      </c>
      <c r="D71" s="86">
        <v>1140.3866</v>
      </c>
      <c r="E71" s="59"/>
    </row>
    <row r="72" spans="3:5" ht="12.75" customHeight="1">
      <c r="C72" s="64" t="s">
        <v>437</v>
      </c>
      <c r="D72" s="86">
        <v>1022.3934</v>
      </c>
      <c r="E72" s="59"/>
    </row>
    <row r="73" spans="3:5" ht="12.75" customHeight="1">
      <c r="C73" s="64" t="s">
        <v>438</v>
      </c>
      <c r="D73" s="86">
        <v>1140.9104</v>
      </c>
      <c r="E73" s="59"/>
    </row>
    <row r="74" spans="3:5" ht="12.75" customHeight="1">
      <c r="C74" s="64" t="s">
        <v>454</v>
      </c>
      <c r="D74" s="86">
        <v>1022.6729</v>
      </c>
      <c r="E74" s="59"/>
    </row>
    <row r="75" spans="3:5" ht="12.75" customHeight="1">
      <c r="C75" s="59" t="s">
        <v>379</v>
      </c>
      <c r="D75" s="68" t="s">
        <v>368</v>
      </c>
      <c r="E75" s="59"/>
    </row>
    <row r="76" spans="3:5" ht="12.75" customHeight="1">
      <c r="C76" s="59" t="s">
        <v>380</v>
      </c>
      <c r="D76" s="68" t="s">
        <v>368</v>
      </c>
      <c r="E76" s="59"/>
    </row>
    <row r="77" spans="3:5" ht="12.75" customHeight="1">
      <c r="C77" s="59" t="s">
        <v>381</v>
      </c>
      <c r="D77" s="68" t="s">
        <v>368</v>
      </c>
      <c r="E77" s="59"/>
    </row>
    <row r="78" spans="3:5" ht="12.75" customHeight="1">
      <c r="C78" s="59" t="s">
        <v>382</v>
      </c>
      <c r="D78" s="89" t="s">
        <v>465</v>
      </c>
      <c r="E78" s="59"/>
    </row>
    <row r="79" spans="3:5" ht="12.75" customHeight="1">
      <c r="C79" s="59" t="s">
        <v>444</v>
      </c>
      <c r="D79" s="20"/>
      <c r="E79" s="59"/>
    </row>
    <row r="80" spans="3:5" ht="12.75" customHeight="1">
      <c r="C80" s="80" t="s">
        <v>384</v>
      </c>
      <c r="D80" s="90" t="s">
        <v>385</v>
      </c>
      <c r="E80" s="90" t="s">
        <v>386</v>
      </c>
    </row>
    <row r="81" spans="3:5" ht="12.75" customHeight="1">
      <c r="C81" s="91" t="s">
        <v>445</v>
      </c>
      <c r="D81" s="82" t="s">
        <v>424</v>
      </c>
      <c r="E81" s="82" t="s">
        <v>424</v>
      </c>
    </row>
    <row r="82" spans="3:5" ht="12.75" customHeight="1">
      <c r="C82" s="92" t="s">
        <v>387</v>
      </c>
      <c r="D82" s="82"/>
      <c r="E82" s="82"/>
    </row>
    <row r="83" spans="3:5" ht="12.75" customHeight="1">
      <c r="C83" s="94" t="s">
        <v>388</v>
      </c>
      <c r="D83" s="93"/>
      <c r="E83" s="9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">
      <selection activeCell="G27" sqref="G27"/>
    </sheetView>
  </sheetViews>
  <sheetFormatPr defaultColWidth="9.140625" defaultRowHeight="12.75"/>
  <cols>
    <col min="1" max="1" width="6.421875" style="18" bestFit="1" customWidth="1"/>
    <col min="2" max="2" width="14.57421875" style="18" bestFit="1" customWidth="1"/>
    <col min="3" max="3" width="45.57421875" style="18" customWidth="1"/>
    <col min="4" max="4" width="14.8515625" style="18" bestFit="1" customWidth="1"/>
    <col min="5" max="5" width="12.28125" style="18" bestFit="1" customWidth="1"/>
    <col min="6" max="6" width="22.7109375" style="18" bestFit="1" customWidth="1"/>
    <col min="7" max="7" width="14.00390625" style="18" bestFit="1" customWidth="1"/>
    <col min="8" max="8" width="11.8515625" style="18" bestFit="1" customWidth="1"/>
    <col min="9" max="9" width="14.57421875" style="20" customWidth="1"/>
    <col min="10" max="10" width="16.28125" style="18" hidden="1" customWidth="1"/>
    <col min="11" max="11" width="8.00390625" style="19" hidden="1" customWidth="1"/>
    <col min="12" max="12" width="14.57421875" style="18" bestFit="1" customWidth="1"/>
    <col min="13" max="13" width="11.140625" style="18" bestFit="1" customWidth="1"/>
    <col min="14" max="14" width="5.8515625" style="18" bestFit="1" customWidth="1"/>
    <col min="15" max="16384" width="9.140625" style="18" customWidth="1"/>
  </cols>
  <sheetData>
    <row r="1" spans="1:8" ht="12.75">
      <c r="A1" s="23"/>
      <c r="B1" s="23"/>
      <c r="C1" s="103" t="s">
        <v>353</v>
      </c>
      <c r="D1" s="103"/>
      <c r="E1" s="103"/>
      <c r="F1" s="103"/>
      <c r="G1" s="103"/>
      <c r="H1" s="24"/>
    </row>
    <row r="2" spans="1:8" ht="12.75">
      <c r="A2" s="25" t="s">
        <v>1</v>
      </c>
      <c r="B2" s="25"/>
      <c r="C2" s="26" t="s">
        <v>2</v>
      </c>
      <c r="D2" s="27"/>
      <c r="E2" s="27"/>
      <c r="F2" s="28"/>
      <c r="G2" s="29"/>
      <c r="H2" s="30"/>
    </row>
    <row r="3" spans="1:8" ht="15.75" customHeight="1">
      <c r="A3" s="31"/>
      <c r="B3" s="31"/>
      <c r="C3" s="32"/>
      <c r="D3" s="25"/>
      <c r="E3" s="25"/>
      <c r="F3" s="28"/>
      <c r="G3" s="29"/>
      <c r="H3" s="30"/>
    </row>
    <row r="4" spans="1:9" ht="25.5">
      <c r="A4" s="33" t="s">
        <v>3</v>
      </c>
      <c r="B4" s="33" t="s">
        <v>9</v>
      </c>
      <c r="C4" s="34" t="s">
        <v>4</v>
      </c>
      <c r="D4" s="34" t="s">
        <v>5</v>
      </c>
      <c r="E4" s="34" t="s">
        <v>363</v>
      </c>
      <c r="F4" s="35" t="s">
        <v>6</v>
      </c>
      <c r="G4" s="36" t="s">
        <v>7</v>
      </c>
      <c r="H4" s="37" t="s">
        <v>8</v>
      </c>
      <c r="I4" s="38"/>
    </row>
    <row r="5" spans="6:8" ht="12.75" customHeight="1">
      <c r="F5" s="39"/>
      <c r="G5" s="40"/>
      <c r="H5" s="41"/>
    </row>
    <row r="6" spans="6:8" ht="12.75" customHeight="1">
      <c r="F6" s="39"/>
      <c r="G6" s="40"/>
      <c r="H6" s="41"/>
    </row>
    <row r="7" spans="3:8" ht="12.75" customHeight="1">
      <c r="C7" s="42" t="s">
        <v>10</v>
      </c>
      <c r="F7" s="39"/>
      <c r="G7" s="40"/>
      <c r="H7" s="41"/>
    </row>
    <row r="8" spans="3:8" ht="12.75" customHeight="1">
      <c r="C8" s="42" t="s">
        <v>11</v>
      </c>
      <c r="F8" s="39"/>
      <c r="G8" s="40"/>
      <c r="H8" s="41"/>
    </row>
    <row r="9" spans="1:8" ht="12.75" customHeight="1">
      <c r="A9" s="18">
        <v>1</v>
      </c>
      <c r="B9" s="18" t="s">
        <v>354</v>
      </c>
      <c r="C9" s="18" t="s">
        <v>53</v>
      </c>
      <c r="D9" s="18" t="s">
        <v>24</v>
      </c>
      <c r="E9" s="43">
        <v>100000000</v>
      </c>
      <c r="F9" s="39">
        <v>985.743</v>
      </c>
      <c r="G9" s="40">
        <v>0.1048</v>
      </c>
      <c r="H9" s="41">
        <v>41393</v>
      </c>
    </row>
    <row r="10" spans="1:11" ht="12.75" customHeight="1">
      <c r="A10" s="18">
        <v>2</v>
      </c>
      <c r="B10" s="18" t="s">
        <v>314</v>
      </c>
      <c r="C10" s="18" t="s">
        <v>144</v>
      </c>
      <c r="D10" s="18" t="s">
        <v>13</v>
      </c>
      <c r="E10" s="43">
        <v>50000000</v>
      </c>
      <c r="F10" s="39">
        <v>462.6675</v>
      </c>
      <c r="G10" s="40">
        <v>0.0492</v>
      </c>
      <c r="H10" s="41">
        <v>41653</v>
      </c>
      <c r="J10" s="44" t="s">
        <v>15</v>
      </c>
      <c r="K10" s="45" t="s">
        <v>16</v>
      </c>
    </row>
    <row r="11" spans="1:11" ht="12.75" customHeight="1">
      <c r="A11" s="47"/>
      <c r="B11" s="47"/>
      <c r="C11" s="47" t="s">
        <v>63</v>
      </c>
      <c r="D11" s="47"/>
      <c r="E11" s="47"/>
      <c r="F11" s="48">
        <f>SUM(F9:F10)</f>
        <v>1448.4105</v>
      </c>
      <c r="G11" s="49">
        <f>SUM(G9:G10)</f>
        <v>0.154</v>
      </c>
      <c r="H11" s="50"/>
      <c r="I11" s="51"/>
      <c r="J11" s="40" t="s">
        <v>153</v>
      </c>
      <c r="K11" s="19">
        <v>0.5138</v>
      </c>
    </row>
    <row r="12" spans="6:11" ht="12.75" customHeight="1">
      <c r="F12" s="39"/>
      <c r="G12" s="40"/>
      <c r="H12" s="41"/>
      <c r="J12" s="40" t="s">
        <v>149</v>
      </c>
      <c r="K12" s="19">
        <v>0.1085</v>
      </c>
    </row>
    <row r="13" spans="3:11" ht="12.75" customHeight="1">
      <c r="C13" s="42" t="s">
        <v>331</v>
      </c>
      <c r="F13" s="39"/>
      <c r="G13" s="40"/>
      <c r="H13" s="41"/>
      <c r="J13" s="40" t="s">
        <v>24</v>
      </c>
      <c r="K13" s="19">
        <v>0.1048</v>
      </c>
    </row>
    <row r="14" spans="1:11" ht="12.75" customHeight="1">
      <c r="A14" s="18">
        <v>3</v>
      </c>
      <c r="B14" s="18" t="s">
        <v>334</v>
      </c>
      <c r="C14" s="18" t="s">
        <v>333</v>
      </c>
      <c r="D14" s="18" t="s">
        <v>153</v>
      </c>
      <c r="E14" s="43">
        <v>375000000</v>
      </c>
      <c r="F14" s="39">
        <v>3817.125</v>
      </c>
      <c r="G14" s="40">
        <v>0.4057</v>
      </c>
      <c r="H14" s="41">
        <v>44723</v>
      </c>
      <c r="I14" s="51"/>
      <c r="J14" s="40" t="s">
        <v>13</v>
      </c>
      <c r="K14" s="19">
        <v>0.0492</v>
      </c>
    </row>
    <row r="15" spans="1:11" ht="12.75" customHeight="1">
      <c r="A15" s="18">
        <v>4</v>
      </c>
      <c r="B15" s="18" t="s">
        <v>336</v>
      </c>
      <c r="C15" s="18" t="s">
        <v>335</v>
      </c>
      <c r="D15" s="18" t="s">
        <v>153</v>
      </c>
      <c r="E15" s="43">
        <v>100000000</v>
      </c>
      <c r="F15" s="39">
        <v>1017.2</v>
      </c>
      <c r="G15" s="40">
        <v>0.1081</v>
      </c>
      <c r="H15" s="41">
        <v>45924</v>
      </c>
      <c r="J15" s="40" t="s">
        <v>279</v>
      </c>
      <c r="K15" s="19">
        <v>0.048</v>
      </c>
    </row>
    <row r="16" spans="1:11" ht="12.75" customHeight="1">
      <c r="A16" s="47"/>
      <c r="B16" s="47"/>
      <c r="C16" s="47" t="s">
        <v>63</v>
      </c>
      <c r="D16" s="47"/>
      <c r="E16" s="47"/>
      <c r="F16" s="48">
        <f>SUM(F14:F15)</f>
        <v>4834.325</v>
      </c>
      <c r="G16" s="49">
        <f>SUM(G14:G15)</f>
        <v>0.5138</v>
      </c>
      <c r="H16" s="50"/>
      <c r="J16" s="40" t="s">
        <v>33</v>
      </c>
      <c r="K16" s="19">
        <v>0.1757</v>
      </c>
    </row>
    <row r="17" spans="6:10" ht="12.75" customHeight="1">
      <c r="F17" s="39"/>
      <c r="G17" s="40"/>
      <c r="H17" s="41"/>
      <c r="J17" s="40"/>
    </row>
    <row r="18" spans="3:8" ht="12.75" customHeight="1">
      <c r="C18" s="42" t="s">
        <v>161</v>
      </c>
      <c r="F18" s="39"/>
      <c r="G18" s="40"/>
      <c r="H18" s="41"/>
    </row>
    <row r="19" spans="3:9" ht="12.75" customHeight="1">
      <c r="C19" s="42" t="s">
        <v>162</v>
      </c>
      <c r="F19" s="39"/>
      <c r="G19" s="40"/>
      <c r="H19" s="41"/>
      <c r="I19" s="51"/>
    </row>
    <row r="20" spans="1:8" ht="12.75" customHeight="1">
      <c r="A20" s="18">
        <v>5</v>
      </c>
      <c r="B20" s="18" t="s">
        <v>355</v>
      </c>
      <c r="C20" s="18" t="s">
        <v>285</v>
      </c>
      <c r="D20" s="18" t="s">
        <v>149</v>
      </c>
      <c r="E20" s="43">
        <v>50000000</v>
      </c>
      <c r="F20" s="39">
        <v>512.489</v>
      </c>
      <c r="G20" s="40">
        <v>0.0545</v>
      </c>
      <c r="H20" s="41">
        <v>44921</v>
      </c>
    </row>
    <row r="21" spans="1:8" ht="12.75" customHeight="1">
      <c r="A21" s="18">
        <v>6</v>
      </c>
      <c r="B21" s="18" t="s">
        <v>356</v>
      </c>
      <c r="C21" s="18" t="s">
        <v>290</v>
      </c>
      <c r="D21" s="18" t="s">
        <v>149</v>
      </c>
      <c r="E21" s="43">
        <v>50000000</v>
      </c>
      <c r="F21" s="39">
        <v>507.596</v>
      </c>
      <c r="G21" s="40">
        <v>0.054000000000000006</v>
      </c>
      <c r="H21" s="41">
        <v>44774</v>
      </c>
    </row>
    <row r="22" spans="1:8" ht="12.75" customHeight="1">
      <c r="A22" s="18">
        <v>7</v>
      </c>
      <c r="B22" s="18" t="s">
        <v>292</v>
      </c>
      <c r="C22" s="18" t="s">
        <v>241</v>
      </c>
      <c r="D22" s="18" t="s">
        <v>279</v>
      </c>
      <c r="E22" s="43">
        <v>50000000</v>
      </c>
      <c r="F22" s="39">
        <v>452.0405</v>
      </c>
      <c r="G22" s="40">
        <v>0.048</v>
      </c>
      <c r="H22" s="41">
        <v>44674</v>
      </c>
    </row>
    <row r="23" spans="1:8" ht="12.75" customHeight="1">
      <c r="A23" s="47"/>
      <c r="B23" s="47"/>
      <c r="C23" s="47" t="s">
        <v>63</v>
      </c>
      <c r="D23" s="47"/>
      <c r="E23" s="47"/>
      <c r="F23" s="48">
        <f>SUM(F20:F22)</f>
        <v>1472.1255</v>
      </c>
      <c r="G23" s="49">
        <f>SUM(G20:G22)</f>
        <v>0.15650000000000003</v>
      </c>
      <c r="H23" s="50"/>
    </row>
    <row r="24" spans="6:8" ht="12.75" customHeight="1">
      <c r="F24" s="39"/>
      <c r="G24" s="40"/>
      <c r="H24" s="41"/>
    </row>
    <row r="25" spans="3:8" ht="12.75" customHeight="1">
      <c r="C25" s="42" t="s">
        <v>137</v>
      </c>
      <c r="F25" s="39">
        <v>831.824059</v>
      </c>
      <c r="G25" s="40">
        <v>0.08839999999999999</v>
      </c>
      <c r="H25" s="41"/>
    </row>
    <row r="26" spans="1:9" ht="12.75" customHeight="1">
      <c r="A26" s="47"/>
      <c r="B26" s="47"/>
      <c r="C26" s="47" t="s">
        <v>63</v>
      </c>
      <c r="D26" s="47"/>
      <c r="E26" s="47"/>
      <c r="F26" s="48">
        <f>SUM(F25:F25)</f>
        <v>831.824059</v>
      </c>
      <c r="G26" s="49">
        <f>SUM(G25:G25)</f>
        <v>0.08839999999999999</v>
      </c>
      <c r="H26" s="50"/>
      <c r="I26" s="51"/>
    </row>
    <row r="27" spans="6:8" ht="12.75" customHeight="1">
      <c r="F27" s="39"/>
      <c r="G27" s="40"/>
      <c r="H27" s="41"/>
    </row>
    <row r="28" spans="3:8" ht="12.75" customHeight="1">
      <c r="C28" s="42" t="s">
        <v>138</v>
      </c>
      <c r="F28" s="39"/>
      <c r="G28" s="40"/>
      <c r="H28" s="41"/>
    </row>
    <row r="29" spans="3:9" ht="12.75" customHeight="1">
      <c r="C29" s="42" t="s">
        <v>139</v>
      </c>
      <c r="F29" s="39">
        <v>821.735416</v>
      </c>
      <c r="G29" s="40">
        <v>0.0873</v>
      </c>
      <c r="H29" s="41"/>
      <c r="I29" s="51"/>
    </row>
    <row r="30" spans="1:8" ht="12.75" customHeight="1">
      <c r="A30" s="47"/>
      <c r="B30" s="47"/>
      <c r="C30" s="47" t="s">
        <v>63</v>
      </c>
      <c r="D30" s="47"/>
      <c r="E30" s="47"/>
      <c r="F30" s="48">
        <f>SUM(F29:F29)</f>
        <v>821.735416</v>
      </c>
      <c r="G30" s="49">
        <f>SUM(G29:G29)</f>
        <v>0.0873</v>
      </c>
      <c r="H30" s="50"/>
    </row>
    <row r="31" spans="1:8" ht="12.75" customHeight="1">
      <c r="A31" s="52"/>
      <c r="B31" s="52"/>
      <c r="C31" s="52" t="s">
        <v>140</v>
      </c>
      <c r="D31" s="52"/>
      <c r="E31" s="52"/>
      <c r="F31" s="53">
        <f>SUM(F11,F16,F23,F26,F30)</f>
        <v>9408.420474999999</v>
      </c>
      <c r="G31" s="54">
        <f>SUM(G11,G16,G23,G26,G30)</f>
        <v>1</v>
      </c>
      <c r="H31" s="55"/>
    </row>
    <row r="32" ht="12.75" customHeight="1"/>
    <row r="33" spans="3:9" ht="12.75" customHeight="1">
      <c r="C33" s="42" t="s">
        <v>141</v>
      </c>
      <c r="I33" s="51"/>
    </row>
    <row r="34" spans="3:9" ht="12.75" customHeight="1">
      <c r="C34" s="42" t="s">
        <v>364</v>
      </c>
      <c r="I34" s="56"/>
    </row>
    <row r="35" ht="12.75" customHeight="1">
      <c r="C35" s="42"/>
    </row>
    <row r="36" ht="12.75" customHeight="1">
      <c r="C36" s="42"/>
    </row>
    <row r="37" spans="3:5" ht="12.75" customHeight="1">
      <c r="C37" s="59" t="s">
        <v>366</v>
      </c>
      <c r="D37" s="59"/>
      <c r="E37" s="59"/>
    </row>
    <row r="38" spans="3:5" ht="12.75" customHeight="1">
      <c r="C38" s="59" t="s">
        <v>367</v>
      </c>
      <c r="D38" s="85" t="s">
        <v>368</v>
      </c>
      <c r="E38" s="59"/>
    </row>
    <row r="39" spans="3:5" ht="12.75" customHeight="1">
      <c r="C39" s="59" t="s">
        <v>369</v>
      </c>
      <c r="D39" s="59"/>
      <c r="E39" s="59"/>
    </row>
    <row r="40" spans="3:5" ht="12.75" customHeight="1">
      <c r="C40" s="64" t="s">
        <v>371</v>
      </c>
      <c r="D40" s="86">
        <v>1105.44322</v>
      </c>
      <c r="E40" s="59"/>
    </row>
    <row r="41" spans="3:5" ht="12.75" customHeight="1">
      <c r="C41" s="64" t="s">
        <v>375</v>
      </c>
      <c r="D41" s="86">
        <v>998.558449</v>
      </c>
      <c r="E41" s="59"/>
    </row>
    <row r="42" spans="3:5" ht="12.75" customHeight="1">
      <c r="C42" s="64" t="s">
        <v>434</v>
      </c>
      <c r="D42" s="86">
        <v>1025.569479</v>
      </c>
      <c r="E42" s="59"/>
    </row>
    <row r="43" spans="3:5" ht="12.75" customHeight="1">
      <c r="C43" s="64" t="s">
        <v>376</v>
      </c>
      <c r="D43" s="86">
        <v>1105.892613</v>
      </c>
      <c r="E43" s="59"/>
    </row>
    <row r="44" spans="3:5" ht="12.75" customHeight="1">
      <c r="C44" s="64" t="s">
        <v>395</v>
      </c>
      <c r="D44" s="86">
        <v>1004.687909</v>
      </c>
      <c r="E44" s="59"/>
    </row>
    <row r="45" spans="3:5" ht="12.75" customHeight="1">
      <c r="C45" s="64" t="s">
        <v>370</v>
      </c>
      <c r="D45" s="60"/>
      <c r="E45" s="59"/>
    </row>
    <row r="46" spans="3:5" ht="12.75" customHeight="1">
      <c r="C46" s="64" t="s">
        <v>371</v>
      </c>
      <c r="D46" s="86">
        <v>1109.0312</v>
      </c>
      <c r="E46" s="59"/>
    </row>
    <row r="47" spans="3:5" ht="12.75" customHeight="1">
      <c r="C47" s="64" t="s">
        <v>375</v>
      </c>
      <c r="D47" s="86">
        <v>998.0555</v>
      </c>
      <c r="E47" s="59"/>
    </row>
    <row r="48" spans="3:5" ht="12.75" customHeight="1">
      <c r="C48" s="64" t="s">
        <v>434</v>
      </c>
      <c r="D48" s="86">
        <v>1028.8982</v>
      </c>
      <c r="E48" s="59"/>
    </row>
    <row r="49" spans="3:5" ht="12.75" customHeight="1">
      <c r="C49" s="64" t="s">
        <v>376</v>
      </c>
      <c r="D49" s="86">
        <v>1109.9077</v>
      </c>
      <c r="E49" s="59"/>
    </row>
    <row r="50" spans="3:5" ht="12.75" customHeight="1">
      <c r="C50" s="64" t="s">
        <v>395</v>
      </c>
      <c r="D50" s="86">
        <v>1008.3372</v>
      </c>
      <c r="E50" s="59"/>
    </row>
    <row r="51" spans="3:5" ht="12.75" customHeight="1">
      <c r="C51" s="59" t="s">
        <v>379</v>
      </c>
      <c r="D51" s="68" t="s">
        <v>368</v>
      </c>
      <c r="E51" s="59"/>
    </row>
    <row r="52" spans="3:5" ht="12.75" customHeight="1">
      <c r="C52" s="59" t="s">
        <v>380</v>
      </c>
      <c r="D52" s="68" t="s">
        <v>368</v>
      </c>
      <c r="E52" s="59"/>
    </row>
    <row r="53" spans="3:5" ht="12.75" customHeight="1">
      <c r="C53" s="59" t="s">
        <v>381</v>
      </c>
      <c r="D53" s="68" t="s">
        <v>368</v>
      </c>
      <c r="E53" s="59"/>
    </row>
    <row r="54" spans="3:5" ht="12.75" customHeight="1">
      <c r="C54" s="59" t="s">
        <v>382</v>
      </c>
      <c r="D54" s="89" t="s">
        <v>466</v>
      </c>
      <c r="E54" s="59"/>
    </row>
    <row r="55" spans="3:5" ht="12.75" customHeight="1">
      <c r="C55" s="59" t="s">
        <v>446</v>
      </c>
      <c r="D55" s="20"/>
      <c r="E55" s="59"/>
    </row>
    <row r="56" spans="3:5" ht="12.75" customHeight="1">
      <c r="C56" s="80" t="s">
        <v>384</v>
      </c>
      <c r="D56" s="90" t="s">
        <v>385</v>
      </c>
      <c r="E56" s="90" t="s">
        <v>386</v>
      </c>
    </row>
    <row r="57" spans="3:5" ht="12.75" customHeight="1">
      <c r="C57" s="64" t="s">
        <v>447</v>
      </c>
      <c r="D57" s="98">
        <v>3.304573</v>
      </c>
      <c r="E57" s="98">
        <v>2.832353</v>
      </c>
    </row>
    <row r="58" spans="3:5" ht="12.75" customHeight="1">
      <c r="C58" s="64"/>
      <c r="D58" s="82"/>
      <c r="E58" s="82"/>
    </row>
    <row r="59" spans="3:5" ht="12.75" customHeight="1">
      <c r="C59" s="92" t="s">
        <v>387</v>
      </c>
      <c r="D59" s="82"/>
      <c r="E59" s="82"/>
    </row>
    <row r="60" spans="3:5" ht="12.75" customHeight="1">
      <c r="C60" s="94" t="s">
        <v>388</v>
      </c>
      <c r="D60" s="93"/>
      <c r="E60" s="93"/>
    </row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X161602</cp:lastModifiedBy>
  <dcterms:created xsi:type="dcterms:W3CDTF">2011-07-16T04:33:57Z</dcterms:created>
  <dcterms:modified xsi:type="dcterms:W3CDTF">2013-03-06T07:51:57Z</dcterms:modified>
  <cp:category/>
  <cp:version/>
  <cp:contentType/>
  <cp:contentStatus/>
</cp:coreProperties>
</file>